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255" windowWidth="15600" windowHeight="11400"/>
  </bookViews>
  <sheets>
    <sheet name="Attendance Sheet june23 FINAL" sheetId="13" r:id="rId1"/>
  </sheets>
  <externalReferences>
    <externalReference r:id="rId2"/>
    <externalReference r:id="rId3"/>
  </externalReferences>
  <definedNames>
    <definedName name="_xlnm._FilterDatabase" localSheetId="0" hidden="1">'Attendance Sheet june23 FINAL'!$A$13:$FE$13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26" i="13" l="1"/>
  <c r="AY125" i="13"/>
  <c r="AY124" i="13"/>
  <c r="R147" i="13" l="1"/>
  <c r="R146" i="13"/>
  <c r="R145" i="13"/>
  <c r="CF115" i="13"/>
  <c r="DS115" i="13"/>
  <c r="CB115" i="13"/>
  <c r="CC115" i="13"/>
  <c r="BU115" i="13"/>
  <c r="CQ114" i="13"/>
  <c r="CM114" i="13"/>
  <c r="DZ114" i="13"/>
  <c r="CC114" i="13"/>
  <c r="CB114" i="13"/>
  <c r="BU114" i="13"/>
  <c r="CM113" i="13"/>
  <c r="DZ113" i="13"/>
  <c r="CC113" i="13"/>
  <c r="CB113" i="13"/>
  <c r="BU113" i="13"/>
  <c r="CM112" i="13"/>
  <c r="DZ112" i="13"/>
  <c r="CB112" i="13"/>
  <c r="CC112" i="13"/>
  <c r="BU112" i="13"/>
  <c r="CM111" i="13"/>
  <c r="DZ111" i="13"/>
  <c r="CB111" i="13"/>
  <c r="CC111" i="13"/>
  <c r="CM110" i="13"/>
  <c r="DZ110" i="13"/>
  <c r="CB110" i="13"/>
  <c r="CC110" i="13"/>
  <c r="CM109" i="13"/>
  <c r="DZ109" i="13"/>
  <c r="CC109" i="13"/>
  <c r="CB109" i="13"/>
  <c r="CR103" i="13"/>
  <c r="CS103" i="13"/>
  <c r="CT103" i="13"/>
  <c r="CU103" i="13"/>
  <c r="CV103" i="13"/>
  <c r="EF103" i="13"/>
  <c r="EG103" i="13"/>
  <c r="EH103" i="13"/>
  <c r="EI103" i="13"/>
  <c r="EJ103" i="13"/>
  <c r="EK103" i="13"/>
  <c r="EL103" i="13"/>
  <c r="CG103" i="13"/>
  <c r="CD103" i="13"/>
  <c r="CR102" i="13"/>
  <c r="CS102" i="13"/>
  <c r="CT102" i="13"/>
  <c r="CU102" i="13"/>
  <c r="CV102" i="13"/>
  <c r="EF102" i="13"/>
  <c r="EG102" i="13"/>
  <c r="EH102" i="13"/>
  <c r="EI102" i="13"/>
  <c r="EJ102" i="13"/>
  <c r="EK102" i="13"/>
  <c r="EL102" i="13"/>
  <c r="CG102" i="13"/>
  <c r="CD102" i="13"/>
  <c r="CR101" i="13"/>
  <c r="CS101" i="13"/>
  <c r="CT101" i="13"/>
  <c r="CU101" i="13"/>
  <c r="CV101" i="13"/>
  <c r="EF101" i="13"/>
  <c r="EG101" i="13"/>
  <c r="EH101" i="13"/>
  <c r="EI101" i="13"/>
  <c r="EJ101" i="13"/>
  <c r="EK101" i="13"/>
  <c r="EL101" i="13"/>
  <c r="CG101" i="13"/>
  <c r="CD101" i="13"/>
  <c r="CR100" i="13"/>
  <c r="CS100" i="13"/>
  <c r="CT100" i="13"/>
  <c r="CU100" i="13"/>
  <c r="CV100" i="13"/>
  <c r="EF100" i="13"/>
  <c r="EG100" i="13"/>
  <c r="EH100" i="13"/>
  <c r="EI100" i="13"/>
  <c r="EJ100" i="13"/>
  <c r="EK100" i="13"/>
  <c r="EL100" i="13"/>
  <c r="CG100" i="13"/>
  <c r="CD100" i="13"/>
  <c r="FD15" i="13" l="1"/>
  <c r="FD16" i="13"/>
  <c r="FD17" i="13"/>
  <c r="FD18" i="13"/>
  <c r="FD19" i="13"/>
  <c r="FD20" i="13"/>
  <c r="FD21" i="13"/>
  <c r="FD22" i="13"/>
  <c r="FD23" i="13"/>
  <c r="FD24" i="13"/>
  <c r="FD25" i="13"/>
  <c r="FD26" i="13"/>
  <c r="FD27" i="13"/>
  <c r="FD28" i="13"/>
  <c r="FD29" i="13"/>
  <c r="FD30" i="13"/>
  <c r="FD31" i="13"/>
  <c r="FD32" i="13"/>
  <c r="FD33" i="13"/>
  <c r="FD34" i="13"/>
  <c r="FD35" i="13"/>
  <c r="FD36" i="13"/>
  <c r="FD37" i="13"/>
  <c r="FD38" i="13"/>
  <c r="FD39" i="13"/>
  <c r="FD40" i="13"/>
  <c r="FD41" i="13"/>
  <c r="FD42" i="13"/>
  <c r="FD43" i="13"/>
  <c r="FD44" i="13"/>
  <c r="FD45" i="13"/>
  <c r="FD46" i="13"/>
  <c r="FD47" i="13"/>
  <c r="FD48" i="13"/>
  <c r="FD49" i="13"/>
  <c r="FD50" i="13"/>
  <c r="FD51" i="13"/>
  <c r="FD52" i="13"/>
  <c r="FD53" i="13"/>
  <c r="FD54" i="13"/>
  <c r="FD55" i="13"/>
  <c r="FD56" i="13"/>
  <c r="FD57" i="13"/>
  <c r="FD58" i="13"/>
  <c r="FD59" i="13"/>
  <c r="FD60" i="13"/>
  <c r="FD61" i="13"/>
  <c r="FD62" i="13"/>
  <c r="FD63" i="13"/>
  <c r="FD64" i="13"/>
  <c r="FD65" i="13"/>
  <c r="FD66" i="13"/>
  <c r="FD67" i="13"/>
  <c r="FD68" i="13"/>
  <c r="FD69" i="13"/>
  <c r="FD70" i="13"/>
  <c r="FD71" i="13"/>
  <c r="FD72" i="13"/>
  <c r="FD73" i="13"/>
  <c r="FD74" i="13"/>
  <c r="FD75" i="13"/>
  <c r="FD76" i="13"/>
  <c r="FD77" i="13"/>
  <c r="FD78" i="13"/>
  <c r="FD79" i="13"/>
  <c r="FD80" i="13"/>
  <c r="FD81" i="13"/>
  <c r="FD82" i="13"/>
  <c r="FD83" i="13"/>
  <c r="FD84" i="13"/>
  <c r="FD85" i="13"/>
  <c r="FD86" i="13"/>
  <c r="FD87" i="13"/>
  <c r="FD88" i="13"/>
  <c r="FD89" i="13"/>
  <c r="FD90" i="13"/>
  <c r="FD91" i="13"/>
  <c r="FD92" i="13"/>
  <c r="FD93" i="13"/>
  <c r="FD94" i="13"/>
  <c r="FD95" i="13"/>
  <c r="FD96" i="13"/>
  <c r="FD97" i="13"/>
  <c r="FD98" i="13"/>
  <c r="FD99" i="13"/>
  <c r="FD100" i="13"/>
  <c r="FD101" i="13"/>
  <c r="FD102" i="13"/>
  <c r="FD103" i="13"/>
  <c r="FD104" i="13"/>
  <c r="FD105" i="13"/>
  <c r="FD106" i="13"/>
  <c r="FD107" i="13"/>
  <c r="FD108" i="13"/>
  <c r="FD109" i="13"/>
  <c r="FD110" i="13"/>
  <c r="FD111" i="13"/>
  <c r="FD112" i="13"/>
  <c r="FD113" i="13"/>
  <c r="FD114" i="13"/>
  <c r="FD115" i="13"/>
  <c r="FD14" i="13"/>
  <c r="BK116" i="13" l="1"/>
  <c r="BL116" i="13"/>
  <c r="AW78" i="13" l="1"/>
  <c r="B122" i="13" l="1"/>
  <c r="B121" i="13"/>
  <c r="B120" i="13"/>
  <c r="FB121" i="13" l="1"/>
  <c r="FB120" i="13"/>
  <c r="FB119" i="13"/>
  <c r="BU111" i="13" l="1"/>
  <c r="F40" i="13" l="1"/>
  <c r="CP115" i="13" l="1"/>
  <c r="CO115" i="13"/>
  <c r="CJ115" i="13"/>
  <c r="DW115" i="13"/>
  <c r="CH115" i="13"/>
  <c r="CI115" i="13"/>
  <c r="DU115" i="13"/>
  <c r="DV115" i="13"/>
  <c r="DT115" i="13"/>
  <c r="CE115" i="13"/>
  <c r="DO115" i="13"/>
  <c r="DP115" i="13"/>
  <c r="DQ115" i="13"/>
  <c r="DR115" i="13"/>
  <c r="BX115" i="13"/>
  <c r="BY115" i="13"/>
  <c r="BZ115" i="13"/>
  <c r="CA115" i="13"/>
  <c r="DK115" i="13"/>
  <c r="DL115" i="13"/>
  <c r="DM115" i="13"/>
  <c r="DN115" i="13"/>
  <c r="BV115" i="13"/>
  <c r="BW115" i="13"/>
  <c r="CJ114" i="13"/>
  <c r="CN114" i="13"/>
  <c r="CO114" i="13"/>
  <c r="CP114" i="13"/>
  <c r="DW114" i="13"/>
  <c r="EB114" i="13"/>
  <c r="EC114" i="13"/>
  <c r="ED114" i="13"/>
  <c r="EE114" i="13"/>
  <c r="CH114" i="13"/>
  <c r="CI114" i="13"/>
  <c r="DT114" i="13"/>
  <c r="DU114" i="13"/>
  <c r="DV114" i="13"/>
  <c r="CE114" i="13"/>
  <c r="CF114" i="13"/>
  <c r="DP114" i="13"/>
  <c r="DQ114" i="13"/>
  <c r="DR114" i="13"/>
  <c r="DS114" i="13"/>
  <c r="DO114" i="13"/>
  <c r="CA114" i="13"/>
  <c r="DN114" i="13"/>
  <c r="BZ114" i="13"/>
  <c r="DM114" i="13"/>
  <c r="BY114" i="13"/>
  <c r="DL114" i="13"/>
  <c r="BX114" i="13"/>
  <c r="DK114" i="13"/>
  <c r="BW114" i="13"/>
  <c r="BV114" i="13"/>
  <c r="CO113" i="13"/>
  <c r="CP113" i="13"/>
  <c r="CJ113" i="13"/>
  <c r="DW113" i="13"/>
  <c r="DV113" i="13"/>
  <c r="DU113" i="13"/>
  <c r="DT113" i="13"/>
  <c r="CE113" i="13"/>
  <c r="CF113" i="13"/>
  <c r="DQ113" i="13"/>
  <c r="DR113" i="13"/>
  <c r="DS113" i="13"/>
  <c r="CA113" i="13"/>
  <c r="DN113" i="13"/>
  <c r="DO113" i="13"/>
  <c r="DP113" i="13"/>
  <c r="BV113" i="13"/>
  <c r="BW113" i="13"/>
  <c r="BX113" i="13"/>
  <c r="BY113" i="13"/>
  <c r="BZ113" i="13"/>
  <c r="DK113" i="13"/>
  <c r="DL113" i="13"/>
  <c r="DM113" i="13"/>
  <c r="CO112" i="13"/>
  <c r="CP112" i="13"/>
  <c r="CJ112" i="13"/>
  <c r="CE112" i="13"/>
  <c r="CF112" i="13"/>
  <c r="DQ112" i="13"/>
  <c r="DR112" i="13"/>
  <c r="DS112" i="13"/>
  <c r="DT112" i="13"/>
  <c r="BX112" i="13"/>
  <c r="BY112" i="13"/>
  <c r="BZ112" i="13"/>
  <c r="CA112" i="13"/>
  <c r="DK112" i="13"/>
  <c r="DL112" i="13"/>
  <c r="DM112" i="13"/>
  <c r="DN112" i="13"/>
  <c r="DO112" i="13"/>
  <c r="DP112" i="13"/>
  <c r="BV112" i="13"/>
  <c r="BW112" i="13"/>
  <c r="CO111" i="13"/>
  <c r="CP111" i="13"/>
  <c r="CE111" i="13"/>
  <c r="CF111" i="13"/>
  <c r="DQ111" i="13"/>
  <c r="DR111" i="13"/>
  <c r="DS111" i="13"/>
  <c r="DT111" i="13"/>
  <c r="BV111" i="13"/>
  <c r="BW111" i="13"/>
  <c r="BX111" i="13"/>
  <c r="BY111" i="13"/>
  <c r="BZ111" i="13"/>
  <c r="CA111" i="13"/>
  <c r="DK111" i="13"/>
  <c r="DL111" i="13"/>
  <c r="DM111" i="13"/>
  <c r="DN111" i="13"/>
  <c r="DO111" i="13"/>
  <c r="DP111" i="13"/>
  <c r="CM108" i="13"/>
  <c r="DZ108" i="13"/>
  <c r="CB108" i="13"/>
  <c r="CC108" i="13"/>
  <c r="CB107" i="13"/>
  <c r="CC107" i="13"/>
  <c r="CV99" i="13"/>
  <c r="EL99" i="13"/>
  <c r="FA114" i="13" l="1"/>
  <c r="AW114" i="13" l="1"/>
  <c r="AX114" i="13"/>
  <c r="AY114" i="13"/>
  <c r="AZ114" i="13"/>
  <c r="BA114" i="13"/>
  <c r="BB114" i="13"/>
  <c r="BC114" i="13"/>
  <c r="BD114" i="13"/>
  <c r="BE114" i="13"/>
  <c r="BF114" i="13"/>
  <c r="BG114" i="13"/>
  <c r="BH114" i="13"/>
  <c r="BI114" i="13"/>
  <c r="BJ114" i="13"/>
  <c r="BM114" i="13"/>
  <c r="BN114" i="13"/>
  <c r="BQ114" i="13" l="1"/>
  <c r="BR114" i="13" s="1"/>
  <c r="FC114" i="13" s="1"/>
  <c r="BO114" i="13"/>
  <c r="AA120" i="13"/>
  <c r="EA114" i="13"/>
  <c r="FB114" i="13" s="1"/>
  <c r="CH113" i="13"/>
  <c r="CI113" i="13"/>
  <c r="AI13" i="13"/>
  <c r="AJ13" i="13"/>
  <c r="CI112" i="13"/>
  <c r="CH112" i="13"/>
  <c r="DU112" i="13"/>
  <c r="DV112" i="13"/>
  <c r="DW112" i="13"/>
  <c r="BP114" i="13" l="1"/>
  <c r="FE114" i="13"/>
  <c r="BJ15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BJ99" i="13"/>
  <c r="BJ100" i="13"/>
  <c r="BJ101" i="13"/>
  <c r="BJ102" i="13"/>
  <c r="BJ103" i="13"/>
  <c r="BJ104" i="13"/>
  <c r="BJ105" i="13"/>
  <c r="BJ106" i="13"/>
  <c r="BJ107" i="13"/>
  <c r="BJ108" i="13"/>
  <c r="BJ109" i="13"/>
  <c r="BJ110" i="13"/>
  <c r="BJ111" i="13"/>
  <c r="BJ112" i="13"/>
  <c r="BJ113" i="13"/>
  <c r="BJ115" i="13"/>
  <c r="CQ115" i="13" l="1"/>
  <c r="ED115" i="13"/>
  <c r="EE115" i="13"/>
  <c r="EC115" i="13"/>
  <c r="EB115" i="13"/>
  <c r="CN115" i="13"/>
  <c r="EA115" i="13"/>
  <c r="CN113" i="13"/>
  <c r="CQ113" i="13"/>
  <c r="EA113" i="13"/>
  <c r="EB113" i="13"/>
  <c r="EC113" i="13"/>
  <c r="ED113" i="13"/>
  <c r="EE113" i="13"/>
  <c r="CN112" i="13"/>
  <c r="CQ112" i="13"/>
  <c r="EA112" i="13"/>
  <c r="EB112" i="13"/>
  <c r="EC112" i="13"/>
  <c r="ED112" i="13"/>
  <c r="EE112" i="13"/>
  <c r="CQ111" i="13"/>
  <c r="ED111" i="13"/>
  <c r="EE111" i="13"/>
  <c r="CH111" i="13"/>
  <c r="CI111" i="13"/>
  <c r="CJ111" i="13"/>
  <c r="CN111" i="13"/>
  <c r="DU111" i="13"/>
  <c r="DV111" i="13"/>
  <c r="DW111" i="13"/>
  <c r="EA111" i="13"/>
  <c r="EB111" i="13"/>
  <c r="EC111" i="13"/>
  <c r="FA115" i="13" l="1"/>
  <c r="FB115" i="13"/>
  <c r="FA112" i="13"/>
  <c r="FB113" i="13"/>
  <c r="FA113" i="13"/>
  <c r="FB111" i="13"/>
  <c r="FA111" i="13"/>
  <c r="FB112" i="13"/>
  <c r="CQ110" i="13"/>
  <c r="ED110" i="13"/>
  <c r="EE110" i="13"/>
  <c r="CN110" i="13"/>
  <c r="CO110" i="13"/>
  <c r="CP110" i="13"/>
  <c r="EA110" i="13"/>
  <c r="EB110" i="13"/>
  <c r="EC110" i="13"/>
  <c r="CI110" i="13"/>
  <c r="CJ110" i="13"/>
  <c r="DV110" i="13"/>
  <c r="DW110" i="13"/>
  <c r="CE110" i="13"/>
  <c r="CF110" i="13"/>
  <c r="CH110" i="13"/>
  <c r="DR110" i="13"/>
  <c r="DS110" i="13"/>
  <c r="DT110" i="13"/>
  <c r="DU110" i="13"/>
  <c r="DQ110" i="13"/>
  <c r="DP110" i="13"/>
  <c r="DO110" i="13"/>
  <c r="BU110" i="13"/>
  <c r="BV110" i="13"/>
  <c r="BW110" i="13"/>
  <c r="BX110" i="13"/>
  <c r="BY110" i="13"/>
  <c r="BZ110" i="13"/>
  <c r="CA110" i="13"/>
  <c r="DK110" i="13"/>
  <c r="DL110" i="13"/>
  <c r="DM110" i="13"/>
  <c r="DN110" i="13"/>
  <c r="FB110" i="13" l="1"/>
  <c r="FA110" i="13"/>
  <c r="EE109" i="13"/>
  <c r="CQ109" i="13"/>
  <c r="ED109" i="13"/>
  <c r="CP109" i="13"/>
  <c r="EC109" i="13"/>
  <c r="CO109" i="13"/>
  <c r="EB109" i="13"/>
  <c r="CN109" i="13"/>
  <c r="EA109" i="13"/>
  <c r="CJ109" i="13"/>
  <c r="DW109" i="13"/>
  <c r="CI109" i="13"/>
  <c r="DV109" i="13"/>
  <c r="CH109" i="13"/>
  <c r="DU109" i="13"/>
  <c r="DT109" i="13"/>
  <c r="CF109" i="13"/>
  <c r="DS109" i="13"/>
  <c r="BZ109" i="13"/>
  <c r="CA109" i="13"/>
  <c r="CE109" i="13"/>
  <c r="DM109" i="13"/>
  <c r="DN109" i="13"/>
  <c r="DO109" i="13"/>
  <c r="DP109" i="13"/>
  <c r="DQ109" i="13"/>
  <c r="DR109" i="13"/>
  <c r="BW109" i="13"/>
  <c r="BX109" i="13"/>
  <c r="BY109" i="13"/>
  <c r="DK109" i="13"/>
  <c r="DL109" i="13"/>
  <c r="BU109" i="13"/>
  <c r="BV109" i="13"/>
  <c r="EE108" i="13"/>
  <c r="CQ108" i="13"/>
  <c r="ED108" i="13"/>
  <c r="CP108" i="13"/>
  <c r="EC108" i="13"/>
  <c r="CO108" i="13"/>
  <c r="EB108" i="13"/>
  <c r="CN108" i="13"/>
  <c r="EA108" i="13"/>
  <c r="CJ108" i="13"/>
  <c r="DW108" i="13"/>
  <c r="CI108" i="13"/>
  <c r="DV108" i="13"/>
  <c r="CH108" i="13"/>
  <c r="DU108" i="13"/>
  <c r="CE108" i="13"/>
  <c r="CF108" i="13"/>
  <c r="DR108" i="13"/>
  <c r="DS108" i="13"/>
  <c r="DT108" i="13"/>
  <c r="DO108" i="13"/>
  <c r="DP108" i="13"/>
  <c r="DQ108" i="13"/>
  <c r="BZ108" i="13"/>
  <c r="CA108" i="13"/>
  <c r="DM108" i="13"/>
  <c r="DN108" i="13"/>
  <c r="CK107" i="13"/>
  <c r="CN107" i="13"/>
  <c r="DX107" i="13"/>
  <c r="CE107" i="13"/>
  <c r="CF107" i="13"/>
  <c r="CH107" i="13"/>
  <c r="CI107" i="13"/>
  <c r="CJ107" i="13"/>
  <c r="DQ107" i="13"/>
  <c r="DR107" i="13"/>
  <c r="DS107" i="13"/>
  <c r="DT107" i="13"/>
  <c r="DU107" i="13"/>
  <c r="DV107" i="13"/>
  <c r="DW107" i="13"/>
  <c r="BZ107" i="13"/>
  <c r="CA107" i="13"/>
  <c r="DM107" i="13"/>
  <c r="DN107" i="13"/>
  <c r="DO107" i="13"/>
  <c r="DP107" i="13"/>
  <c r="CN106" i="13"/>
  <c r="CF106" i="13"/>
  <c r="CH106" i="13"/>
  <c r="CI106" i="13"/>
  <c r="CJ106" i="13"/>
  <c r="CK106" i="13"/>
  <c r="DS106" i="13"/>
  <c r="DT106" i="13"/>
  <c r="DU106" i="13"/>
  <c r="DV106" i="13"/>
  <c r="DW106" i="13"/>
  <c r="DX106" i="13"/>
  <c r="BZ106" i="13"/>
  <c r="CA106" i="13"/>
  <c r="CB106" i="13"/>
  <c r="CC106" i="13"/>
  <c r="CE106" i="13"/>
  <c r="DM106" i="13"/>
  <c r="DN106" i="13"/>
  <c r="DO106" i="13"/>
  <c r="DP106" i="13"/>
  <c r="DQ106" i="13"/>
  <c r="DR106" i="13"/>
  <c r="CN105" i="13"/>
  <c r="CI105" i="13"/>
  <c r="CJ105" i="13"/>
  <c r="DV105" i="13"/>
  <c r="DW105" i="13"/>
  <c r="CF105" i="13"/>
  <c r="CH105" i="13"/>
  <c r="DS105" i="13"/>
  <c r="DT105" i="13"/>
  <c r="DU105" i="13"/>
  <c r="BZ105" i="13"/>
  <c r="CA105" i="13"/>
  <c r="CB105" i="13"/>
  <c r="CC105" i="13"/>
  <c r="CE105" i="13"/>
  <c r="DP105" i="13"/>
  <c r="DQ105" i="13"/>
  <c r="DR105" i="13"/>
  <c r="CN104" i="13"/>
  <c r="CS99" i="13"/>
  <c r="CT99" i="13"/>
  <c r="CU99" i="13"/>
  <c r="EG99" i="13"/>
  <c r="EH99" i="13"/>
  <c r="EI99" i="13"/>
  <c r="EJ99" i="13"/>
  <c r="EK99" i="13"/>
  <c r="CD99" i="13"/>
  <c r="CS98" i="13"/>
  <c r="CT98" i="13"/>
  <c r="CU98" i="13"/>
  <c r="CV98" i="13"/>
  <c r="EG98" i="13"/>
  <c r="EH98" i="13"/>
  <c r="EI98" i="13"/>
  <c r="EJ98" i="13"/>
  <c r="EK98" i="13"/>
  <c r="EL98" i="13"/>
  <c r="CD98" i="13"/>
  <c r="CS97" i="13"/>
  <c r="CT97" i="13"/>
  <c r="CU97" i="13"/>
  <c r="CV97" i="13"/>
  <c r="EG97" i="13"/>
  <c r="EH97" i="13"/>
  <c r="EI97" i="13"/>
  <c r="EJ97" i="13"/>
  <c r="EK97" i="13"/>
  <c r="EL97" i="13"/>
  <c r="CD97" i="13"/>
  <c r="CS96" i="13"/>
  <c r="CT96" i="13"/>
  <c r="CU96" i="13"/>
  <c r="CV96" i="13"/>
  <c r="EI96" i="13"/>
  <c r="EJ96" i="13"/>
  <c r="EK96" i="13"/>
  <c r="EL96" i="13"/>
  <c r="CD96" i="13"/>
  <c r="CS95" i="13"/>
  <c r="CT95" i="13"/>
  <c r="CU95" i="13"/>
  <c r="CV95" i="13"/>
  <c r="EI95" i="13"/>
  <c r="EJ95" i="13"/>
  <c r="EK95" i="13"/>
  <c r="EL95" i="13"/>
  <c r="CV94" i="13"/>
  <c r="EL94" i="13"/>
  <c r="FA109" i="13" l="1"/>
  <c r="FB109" i="13"/>
  <c r="AA13" i="13"/>
  <c r="AU132" i="13"/>
  <c r="AT132" i="13"/>
  <c r="AS132" i="13"/>
  <c r="AR132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AU131" i="13"/>
  <c r="AT131" i="13"/>
  <c r="AS131" i="13"/>
  <c r="AR131" i="13"/>
  <c r="AQ131" i="13"/>
  <c r="AP131" i="13"/>
  <c r="AO131" i="13"/>
  <c r="AN131" i="13"/>
  <c r="AM131" i="13"/>
  <c r="AL131" i="13"/>
  <c r="AK131" i="13"/>
  <c r="AJ131" i="13"/>
  <c r="AI131" i="13"/>
  <c r="AH131" i="13"/>
  <c r="AG131" i="13"/>
  <c r="AF131" i="13"/>
  <c r="AE131" i="13"/>
  <c r="AD131" i="13"/>
  <c r="AC131" i="13"/>
  <c r="AB131" i="13"/>
  <c r="AA131" i="13"/>
  <c r="Z131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AU130" i="13"/>
  <c r="AT130" i="13"/>
  <c r="AS130" i="13"/>
  <c r="AR130" i="13"/>
  <c r="AQ130" i="13"/>
  <c r="AP130" i="13"/>
  <c r="AO130" i="13"/>
  <c r="AN130" i="13"/>
  <c r="AM130" i="13"/>
  <c r="AL130" i="13"/>
  <c r="AK130" i="13"/>
  <c r="AJ130" i="13"/>
  <c r="AI130" i="13"/>
  <c r="AH130" i="13"/>
  <c r="AG130" i="13"/>
  <c r="AF130" i="13"/>
  <c r="AE130" i="13"/>
  <c r="AD130" i="13"/>
  <c r="AC130" i="13"/>
  <c r="AB130" i="13"/>
  <c r="AA130" i="13"/>
  <c r="Z130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AU129" i="13"/>
  <c r="AT129" i="13"/>
  <c r="AS129" i="13"/>
  <c r="AR129" i="13"/>
  <c r="AQ129" i="13"/>
  <c r="AP129" i="13"/>
  <c r="AO129" i="13"/>
  <c r="AN129" i="13"/>
  <c r="AM129" i="13"/>
  <c r="AL129" i="13"/>
  <c r="AK129" i="13"/>
  <c r="AJ129" i="13"/>
  <c r="AI129" i="13"/>
  <c r="AH129" i="13"/>
  <c r="AG129" i="13"/>
  <c r="AF129" i="13"/>
  <c r="AE129" i="13"/>
  <c r="AD129" i="13"/>
  <c r="AC129" i="13"/>
  <c r="AB129" i="13"/>
  <c r="AA129" i="13"/>
  <c r="Z129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AU128" i="13"/>
  <c r="AT128" i="13"/>
  <c r="AS128" i="13"/>
  <c r="AR128" i="13"/>
  <c r="AQ128" i="13"/>
  <c r="AP128" i="13"/>
  <c r="AO128" i="13"/>
  <c r="AN128" i="13"/>
  <c r="AM128" i="13"/>
  <c r="AL128" i="13"/>
  <c r="AK128" i="13"/>
  <c r="AJ128" i="13"/>
  <c r="AI128" i="13"/>
  <c r="AH128" i="13"/>
  <c r="AG128" i="13"/>
  <c r="AF128" i="13"/>
  <c r="AE128" i="13"/>
  <c r="AD128" i="13"/>
  <c r="AC128" i="13"/>
  <c r="AB128" i="13"/>
  <c r="AA128" i="13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AU127" i="13"/>
  <c r="AT127" i="13"/>
  <c r="AS127" i="13"/>
  <c r="AR127" i="13"/>
  <c r="AQ127" i="13"/>
  <c r="AP127" i="13"/>
  <c r="AO127" i="13"/>
  <c r="AN127" i="13"/>
  <c r="AM127" i="13"/>
  <c r="AL127" i="13"/>
  <c r="AK127" i="13"/>
  <c r="AJ127" i="13"/>
  <c r="AI127" i="13"/>
  <c r="AH127" i="13"/>
  <c r="AG127" i="13"/>
  <c r="AF127" i="13"/>
  <c r="AE127" i="13"/>
  <c r="AD127" i="13"/>
  <c r="AC127" i="13"/>
  <c r="AB127" i="13"/>
  <c r="AA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AU126" i="13"/>
  <c r="AT126" i="13"/>
  <c r="AS126" i="13"/>
  <c r="AR126" i="13"/>
  <c r="AQ126" i="13"/>
  <c r="AP126" i="13"/>
  <c r="AO126" i="13"/>
  <c r="AN126" i="13"/>
  <c r="AM126" i="13"/>
  <c r="AL126" i="13"/>
  <c r="AK126" i="13"/>
  <c r="AJ126" i="13"/>
  <c r="AI126" i="13"/>
  <c r="AH126" i="13"/>
  <c r="AG126" i="13"/>
  <c r="AF126" i="13"/>
  <c r="AE126" i="13"/>
  <c r="AD126" i="13"/>
  <c r="AC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AU125" i="13"/>
  <c r="AT125" i="13"/>
  <c r="AS125" i="13"/>
  <c r="AR125" i="13"/>
  <c r="AQ125" i="13"/>
  <c r="AP125" i="13"/>
  <c r="AO125" i="13"/>
  <c r="AN125" i="13"/>
  <c r="AM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AU124" i="13"/>
  <c r="AT124" i="13"/>
  <c r="AS124" i="13"/>
  <c r="AR124" i="13"/>
  <c r="AQ124" i="13"/>
  <c r="AP124" i="13"/>
  <c r="AO124" i="13"/>
  <c r="AN124" i="13"/>
  <c r="AM124" i="13"/>
  <c r="AL124" i="13"/>
  <c r="AK124" i="13"/>
  <c r="AJ124" i="13"/>
  <c r="AI124" i="13"/>
  <c r="AH124" i="13"/>
  <c r="AG124" i="13"/>
  <c r="AF124" i="13"/>
  <c r="AE124" i="13"/>
  <c r="AD124" i="13"/>
  <c r="AC124" i="13"/>
  <c r="AB124" i="13"/>
  <c r="AA124" i="13"/>
  <c r="Z124" i="13"/>
  <c r="Y124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AU123" i="13"/>
  <c r="AT123" i="13"/>
  <c r="AS123" i="13"/>
  <c r="AR123" i="13"/>
  <c r="AQ123" i="13"/>
  <c r="AP123" i="13"/>
  <c r="AO123" i="13"/>
  <c r="AN123" i="13"/>
  <c r="AM123" i="13"/>
  <c r="AL123" i="13"/>
  <c r="AK123" i="13"/>
  <c r="AJ123" i="13"/>
  <c r="AI123" i="13"/>
  <c r="AH123" i="13"/>
  <c r="AG123" i="13"/>
  <c r="AF123" i="13"/>
  <c r="AE123" i="13"/>
  <c r="AD123" i="13"/>
  <c r="AC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AU122" i="13"/>
  <c r="AT122" i="13"/>
  <c r="AS122" i="13"/>
  <c r="AR122" i="13"/>
  <c r="AQ122" i="13"/>
  <c r="AP122" i="13"/>
  <c r="AO122" i="13"/>
  <c r="AN122" i="13"/>
  <c r="AM122" i="13"/>
  <c r="AL122" i="13"/>
  <c r="AK122" i="13"/>
  <c r="AJ122" i="13"/>
  <c r="AI122" i="13"/>
  <c r="AH122" i="13"/>
  <c r="AG122" i="13"/>
  <c r="AF122" i="13"/>
  <c r="AE122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AU121" i="13"/>
  <c r="AT121" i="13"/>
  <c r="AS121" i="13"/>
  <c r="AR121" i="13"/>
  <c r="AQ121" i="13"/>
  <c r="AP121" i="13"/>
  <c r="AO121" i="13"/>
  <c r="AN121" i="13"/>
  <c r="AM121" i="13"/>
  <c r="AL121" i="13"/>
  <c r="AK121" i="13"/>
  <c r="AJ121" i="13"/>
  <c r="AI121" i="13"/>
  <c r="AH121" i="13"/>
  <c r="AG121" i="13"/>
  <c r="AF121" i="13"/>
  <c r="AE121" i="13"/>
  <c r="AD121" i="13"/>
  <c r="AC121" i="13"/>
  <c r="AB121" i="13"/>
  <c r="AA121" i="13"/>
  <c r="Z121" i="13"/>
  <c r="Y121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AU120" i="13"/>
  <c r="AT120" i="13"/>
  <c r="AS120" i="13"/>
  <c r="AR120" i="13"/>
  <c r="AQ120" i="13"/>
  <c r="AP120" i="13"/>
  <c r="AO120" i="13"/>
  <c r="AN120" i="13"/>
  <c r="AM120" i="13"/>
  <c r="AL120" i="13"/>
  <c r="AK120" i="13"/>
  <c r="AJ120" i="13"/>
  <c r="AI120" i="13"/>
  <c r="AH120" i="13"/>
  <c r="AG120" i="13"/>
  <c r="AF120" i="13"/>
  <c r="AE120" i="13"/>
  <c r="AD120" i="13"/>
  <c r="AC120" i="13"/>
  <c r="AB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AU119" i="13"/>
  <c r="AT119" i="13"/>
  <c r="AS119" i="13"/>
  <c r="AR119" i="13"/>
  <c r="AQ119" i="13"/>
  <c r="AP119" i="13"/>
  <c r="AO119" i="13"/>
  <c r="AN119" i="13"/>
  <c r="AM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AU118" i="13"/>
  <c r="AT118" i="13"/>
  <c r="AS118" i="13"/>
  <c r="AR118" i="13"/>
  <c r="AQ118" i="13"/>
  <c r="AP118" i="13"/>
  <c r="AO118" i="13"/>
  <c r="AN118" i="13"/>
  <c r="AM118" i="13"/>
  <c r="AL118" i="13"/>
  <c r="AK118" i="13"/>
  <c r="AJ118" i="13"/>
  <c r="AI118" i="13"/>
  <c r="AH118" i="13"/>
  <c r="AG118" i="13"/>
  <c r="AF118" i="13"/>
  <c r="AE118" i="13"/>
  <c r="AD118" i="13"/>
  <c r="AC118" i="13"/>
  <c r="AB118" i="13"/>
  <c r="AA118" i="13"/>
  <c r="Z118" i="13"/>
  <c r="Y118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AU117" i="13"/>
  <c r="AT117" i="13"/>
  <c r="AS117" i="13"/>
  <c r="AR117" i="13"/>
  <c r="AQ117" i="13"/>
  <c r="AP117" i="13"/>
  <c r="AO117" i="13"/>
  <c r="AN117" i="13"/>
  <c r="AM117" i="13"/>
  <c r="AL117" i="13"/>
  <c r="AK117" i="13"/>
  <c r="AJ117" i="13"/>
  <c r="AI117" i="13"/>
  <c r="AH117" i="13"/>
  <c r="AG117" i="13"/>
  <c r="AF117" i="13"/>
  <c r="AE117" i="13"/>
  <c r="AD117" i="13"/>
  <c r="AC117" i="13"/>
  <c r="AB117" i="13"/>
  <c r="AA117" i="13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BN115" i="13"/>
  <c r="BM115" i="13"/>
  <c r="BI115" i="13"/>
  <c r="BH115" i="13"/>
  <c r="BG115" i="13"/>
  <c r="BF115" i="13"/>
  <c r="BE115" i="13"/>
  <c r="BD115" i="13"/>
  <c r="BC115" i="13"/>
  <c r="BB115" i="13"/>
  <c r="BA115" i="13"/>
  <c r="AZ115" i="13"/>
  <c r="AY115" i="13"/>
  <c r="AX115" i="13"/>
  <c r="AW115" i="13"/>
  <c r="BN113" i="13"/>
  <c r="BM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BN112" i="13"/>
  <c r="BM112" i="13"/>
  <c r="BI112" i="13"/>
  <c r="BH112" i="13"/>
  <c r="BG112" i="13"/>
  <c r="BF112" i="13"/>
  <c r="BE112" i="13"/>
  <c r="BD112" i="13"/>
  <c r="BC112" i="13"/>
  <c r="BB112" i="13"/>
  <c r="BA112" i="13"/>
  <c r="AZ112" i="13"/>
  <c r="AY112" i="13"/>
  <c r="AX112" i="13"/>
  <c r="AW112" i="13"/>
  <c r="BN111" i="13"/>
  <c r="BM111" i="13"/>
  <c r="BI111" i="13"/>
  <c r="BH111" i="13"/>
  <c r="BG111" i="13"/>
  <c r="BF111" i="13"/>
  <c r="BE111" i="13"/>
  <c r="BD111" i="13"/>
  <c r="BC111" i="13"/>
  <c r="BB111" i="13"/>
  <c r="BA111" i="13"/>
  <c r="AZ111" i="13"/>
  <c r="AY111" i="13"/>
  <c r="AX111" i="13"/>
  <c r="AW111" i="13"/>
  <c r="BN110" i="13"/>
  <c r="BM110" i="13"/>
  <c r="BI110" i="13"/>
  <c r="BH110" i="13"/>
  <c r="BG110" i="13"/>
  <c r="BF110" i="13"/>
  <c r="BE110" i="13"/>
  <c r="BD110" i="13"/>
  <c r="BC110" i="13"/>
  <c r="BB110" i="13"/>
  <c r="BA110" i="13"/>
  <c r="AZ110" i="13"/>
  <c r="AY110" i="13"/>
  <c r="AX110" i="13"/>
  <c r="AW110" i="13"/>
  <c r="BN109" i="13"/>
  <c r="BM109" i="13"/>
  <c r="BI109" i="13"/>
  <c r="BH109" i="13"/>
  <c r="BG109" i="13"/>
  <c r="BF109" i="13"/>
  <c r="BE109" i="13"/>
  <c r="BD109" i="13"/>
  <c r="BC109" i="13"/>
  <c r="BB109" i="13"/>
  <c r="BA109" i="13"/>
  <c r="AZ109" i="13"/>
  <c r="AY109" i="13"/>
  <c r="AX109" i="13"/>
  <c r="AW109" i="13"/>
  <c r="DL108" i="13"/>
  <c r="DK108" i="13"/>
  <c r="BY108" i="13"/>
  <c r="BX108" i="13"/>
  <c r="BW108" i="13"/>
  <c r="BV108" i="13"/>
  <c r="BU108" i="13"/>
  <c r="BN108" i="13"/>
  <c r="BM108" i="13"/>
  <c r="BI108" i="13"/>
  <c r="BH108" i="13"/>
  <c r="BG108" i="13"/>
  <c r="BF108" i="13"/>
  <c r="BE108" i="13"/>
  <c r="BD108" i="13"/>
  <c r="BC108" i="13"/>
  <c r="BB108" i="13"/>
  <c r="BA108" i="13"/>
  <c r="AZ108" i="13"/>
  <c r="AY108" i="13"/>
  <c r="AX108" i="13"/>
  <c r="AW108" i="13"/>
  <c r="EE107" i="13"/>
  <c r="ED107" i="13"/>
  <c r="EC107" i="13"/>
  <c r="EB107" i="13"/>
  <c r="EA107" i="13"/>
  <c r="DZ107" i="13"/>
  <c r="DY107" i="13"/>
  <c r="DL107" i="13"/>
  <c r="DK107" i="13"/>
  <c r="CQ107" i="13"/>
  <c r="CP107" i="13"/>
  <c r="CO107" i="13"/>
  <c r="CM107" i="13"/>
  <c r="CL107" i="13"/>
  <c r="BY107" i="13"/>
  <c r="BX107" i="13"/>
  <c r="BW107" i="13"/>
  <c r="BV107" i="13"/>
  <c r="BU107" i="13"/>
  <c r="BN107" i="13"/>
  <c r="BM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EE106" i="13"/>
  <c r="ED106" i="13"/>
  <c r="EC106" i="13"/>
  <c r="EB106" i="13"/>
  <c r="EA106" i="13"/>
  <c r="DZ106" i="13"/>
  <c r="DY106" i="13"/>
  <c r="DL106" i="13"/>
  <c r="DK106" i="13"/>
  <c r="CQ106" i="13"/>
  <c r="CP106" i="13"/>
  <c r="CO106" i="13"/>
  <c r="CM106" i="13"/>
  <c r="CL106" i="13"/>
  <c r="BY106" i="13"/>
  <c r="BX106" i="13"/>
  <c r="BW106" i="13"/>
  <c r="BV106" i="13"/>
  <c r="BU106" i="13"/>
  <c r="BN106" i="13"/>
  <c r="BM106" i="13"/>
  <c r="BI106" i="13"/>
  <c r="BH106" i="13"/>
  <c r="BG106" i="13"/>
  <c r="BF106" i="13"/>
  <c r="BE106" i="13"/>
  <c r="BD106" i="13"/>
  <c r="BC106" i="13"/>
  <c r="BB106" i="13"/>
  <c r="BA106" i="13"/>
  <c r="AZ106" i="13"/>
  <c r="AY106" i="13"/>
  <c r="AX106" i="13"/>
  <c r="AW106" i="13"/>
  <c r="EE105" i="13"/>
  <c r="ED105" i="13"/>
  <c r="EC105" i="13"/>
  <c r="EB105" i="13"/>
  <c r="EA105" i="13"/>
  <c r="DZ105" i="13"/>
  <c r="DY105" i="13"/>
  <c r="DX105" i="13"/>
  <c r="DO105" i="13"/>
  <c r="DN105" i="13"/>
  <c r="DM105" i="13"/>
  <c r="DL105" i="13"/>
  <c r="DK105" i="13"/>
  <c r="CQ105" i="13"/>
  <c r="CP105" i="13"/>
  <c r="CO105" i="13"/>
  <c r="CM105" i="13"/>
  <c r="CL105" i="13"/>
  <c r="CK105" i="13"/>
  <c r="BY105" i="13"/>
  <c r="BX105" i="13"/>
  <c r="BW105" i="13"/>
  <c r="BV105" i="13"/>
  <c r="BU105" i="13"/>
  <c r="BN105" i="13"/>
  <c r="BM105" i="13"/>
  <c r="BI105" i="13"/>
  <c r="BH105" i="13"/>
  <c r="BG105" i="13"/>
  <c r="BF105" i="13"/>
  <c r="BE105" i="13"/>
  <c r="BD105" i="13"/>
  <c r="BC105" i="13"/>
  <c r="BB105" i="13"/>
  <c r="BA105" i="13"/>
  <c r="AZ105" i="13"/>
  <c r="AY105" i="13"/>
  <c r="AX105" i="13"/>
  <c r="AW105" i="13"/>
  <c r="EE104" i="13"/>
  <c r="ED104" i="13"/>
  <c r="EC104" i="13"/>
  <c r="EB104" i="13"/>
  <c r="EA104" i="13"/>
  <c r="DZ104" i="13"/>
  <c r="DY104" i="13"/>
  <c r="DX104" i="13"/>
  <c r="DW104" i="13"/>
  <c r="DV104" i="13"/>
  <c r="DU104" i="13"/>
  <c r="DT104" i="13"/>
  <c r="DS104" i="13"/>
  <c r="DR104" i="13"/>
  <c r="DQ104" i="13"/>
  <c r="DP104" i="13"/>
  <c r="DO104" i="13"/>
  <c r="DN104" i="13"/>
  <c r="DM104" i="13"/>
  <c r="DL104" i="13"/>
  <c r="DK104" i="13"/>
  <c r="CQ104" i="13"/>
  <c r="CP104" i="13"/>
  <c r="CO104" i="13"/>
  <c r="CM104" i="13"/>
  <c r="CL104" i="13"/>
  <c r="CK104" i="13"/>
  <c r="CJ104" i="13"/>
  <c r="CI104" i="13"/>
  <c r="CH104" i="13"/>
  <c r="CF104" i="13"/>
  <c r="CE104" i="13"/>
  <c r="CC104" i="13"/>
  <c r="CB104" i="13"/>
  <c r="CA104" i="13"/>
  <c r="BZ104" i="13"/>
  <c r="BY104" i="13"/>
  <c r="BX104" i="13"/>
  <c r="BW104" i="13"/>
  <c r="BV104" i="13"/>
  <c r="BU104" i="13"/>
  <c r="BN104" i="13"/>
  <c r="BM104" i="13"/>
  <c r="BI104" i="13"/>
  <c r="BH104" i="13"/>
  <c r="BG104" i="13"/>
  <c r="BF104" i="13"/>
  <c r="BE104" i="13"/>
  <c r="BD104" i="13"/>
  <c r="BC104" i="13"/>
  <c r="BB104" i="13"/>
  <c r="BA104" i="13"/>
  <c r="AZ104" i="13"/>
  <c r="AY104" i="13"/>
  <c r="AX104" i="13"/>
  <c r="AW104" i="13"/>
  <c r="EE103" i="13"/>
  <c r="ED103" i="13"/>
  <c r="EC103" i="13"/>
  <c r="EB103" i="13"/>
  <c r="EA103" i="13"/>
  <c r="DZ103" i="13"/>
  <c r="DY103" i="13"/>
  <c r="DX103" i="13"/>
  <c r="DW103" i="13"/>
  <c r="DV103" i="13"/>
  <c r="DU103" i="13"/>
  <c r="DT103" i="13"/>
  <c r="DS103" i="13"/>
  <c r="DR103" i="13"/>
  <c r="DQ103" i="13"/>
  <c r="DP103" i="13"/>
  <c r="DO103" i="13"/>
  <c r="DN103" i="13"/>
  <c r="DM103" i="13"/>
  <c r="DL103" i="13"/>
  <c r="DK103" i="13"/>
  <c r="CQ103" i="13"/>
  <c r="CP103" i="13"/>
  <c r="CO103" i="13"/>
  <c r="CN103" i="13"/>
  <c r="CM103" i="13"/>
  <c r="CL103" i="13"/>
  <c r="CK103" i="13"/>
  <c r="CJ103" i="13"/>
  <c r="CI103" i="13"/>
  <c r="CH103" i="13"/>
  <c r="CF103" i="13"/>
  <c r="CE103" i="13"/>
  <c r="CC103" i="13"/>
  <c r="CB103" i="13"/>
  <c r="CA103" i="13"/>
  <c r="BZ103" i="13"/>
  <c r="BY103" i="13"/>
  <c r="BX103" i="13"/>
  <c r="BW103" i="13"/>
  <c r="BV103" i="13"/>
  <c r="BU103" i="13"/>
  <c r="BN103" i="13"/>
  <c r="BM103" i="13"/>
  <c r="BI103" i="13"/>
  <c r="BH103" i="13"/>
  <c r="BG103" i="13"/>
  <c r="BF103" i="13"/>
  <c r="BE103" i="13"/>
  <c r="BD103" i="13"/>
  <c r="BC103" i="13"/>
  <c r="BB103" i="13"/>
  <c r="BA103" i="13"/>
  <c r="AZ103" i="13"/>
  <c r="AY103" i="13"/>
  <c r="AX103" i="13"/>
  <c r="AW103" i="13"/>
  <c r="EE102" i="13"/>
  <c r="ED102" i="13"/>
  <c r="EC102" i="13"/>
  <c r="EB102" i="13"/>
  <c r="EA102" i="13"/>
  <c r="DZ102" i="13"/>
  <c r="DY102" i="13"/>
  <c r="DX102" i="13"/>
  <c r="DW102" i="13"/>
  <c r="DV102" i="13"/>
  <c r="DU102" i="13"/>
  <c r="DT102" i="13"/>
  <c r="DS102" i="13"/>
  <c r="DR102" i="13"/>
  <c r="DQ102" i="13"/>
  <c r="DP102" i="13"/>
  <c r="DO102" i="13"/>
  <c r="DN102" i="13"/>
  <c r="DM102" i="13"/>
  <c r="DL102" i="13"/>
  <c r="DK102" i="13"/>
  <c r="CQ102" i="13"/>
  <c r="CP102" i="13"/>
  <c r="CO102" i="13"/>
  <c r="CN102" i="13"/>
  <c r="CM102" i="13"/>
  <c r="CL102" i="13"/>
  <c r="CK102" i="13"/>
  <c r="CJ102" i="13"/>
  <c r="CI102" i="13"/>
  <c r="CH102" i="13"/>
  <c r="CF102" i="13"/>
  <c r="CE102" i="13"/>
  <c r="CC102" i="13"/>
  <c r="CB102" i="13"/>
  <c r="CA102" i="13"/>
  <c r="BZ102" i="13"/>
  <c r="BY102" i="13"/>
  <c r="BX102" i="13"/>
  <c r="BW102" i="13"/>
  <c r="BV102" i="13"/>
  <c r="BU102" i="13"/>
  <c r="BN102" i="13"/>
  <c r="BM102" i="13"/>
  <c r="BI102" i="13"/>
  <c r="BH102" i="13"/>
  <c r="BG102" i="13"/>
  <c r="BF102" i="13"/>
  <c r="BE102" i="13"/>
  <c r="BD102" i="13"/>
  <c r="BC102" i="13"/>
  <c r="BB102" i="13"/>
  <c r="BA102" i="13"/>
  <c r="AZ102" i="13"/>
  <c r="AY102" i="13"/>
  <c r="AX102" i="13"/>
  <c r="AW102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DK101" i="13"/>
  <c r="CQ101" i="13"/>
  <c r="CP101" i="13"/>
  <c r="CO101" i="13"/>
  <c r="CN101" i="13"/>
  <c r="CM101" i="13"/>
  <c r="CL101" i="13"/>
  <c r="CK101" i="13"/>
  <c r="CJ101" i="13"/>
  <c r="CI101" i="13"/>
  <c r="CH101" i="13"/>
  <c r="CF101" i="13"/>
  <c r="CE101" i="13"/>
  <c r="CC101" i="13"/>
  <c r="CB101" i="13"/>
  <c r="CA101" i="13"/>
  <c r="BZ101" i="13"/>
  <c r="BY101" i="13"/>
  <c r="BX101" i="13"/>
  <c r="BW101" i="13"/>
  <c r="BV101" i="13"/>
  <c r="BU101" i="13"/>
  <c r="BN101" i="13"/>
  <c r="BM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EE100" i="13"/>
  <c r="ED100" i="13"/>
  <c r="EC100" i="13"/>
  <c r="EB100" i="13"/>
  <c r="EA100" i="13"/>
  <c r="DZ100" i="13"/>
  <c r="DY100" i="13"/>
  <c r="DX100" i="13"/>
  <c r="DW100" i="13"/>
  <c r="DV100" i="13"/>
  <c r="DU100" i="13"/>
  <c r="DT100" i="13"/>
  <c r="DS100" i="13"/>
  <c r="DR100" i="13"/>
  <c r="DQ100" i="13"/>
  <c r="DP100" i="13"/>
  <c r="DO100" i="13"/>
  <c r="DN100" i="13"/>
  <c r="DM100" i="13"/>
  <c r="DL100" i="13"/>
  <c r="DK100" i="13"/>
  <c r="CQ100" i="13"/>
  <c r="CP100" i="13"/>
  <c r="CO100" i="13"/>
  <c r="CN100" i="13"/>
  <c r="CM100" i="13"/>
  <c r="CL100" i="13"/>
  <c r="CK100" i="13"/>
  <c r="CJ100" i="13"/>
  <c r="CI100" i="13"/>
  <c r="CH100" i="13"/>
  <c r="CF100" i="13"/>
  <c r="CE100" i="13"/>
  <c r="CC100" i="13"/>
  <c r="CB100" i="13"/>
  <c r="CA100" i="13"/>
  <c r="BZ100" i="13"/>
  <c r="BY100" i="13"/>
  <c r="BX100" i="13"/>
  <c r="BW100" i="13"/>
  <c r="BV100" i="13"/>
  <c r="BU100" i="13"/>
  <c r="BN100" i="13"/>
  <c r="BM100" i="13"/>
  <c r="BI100" i="13"/>
  <c r="BH100" i="13"/>
  <c r="BG100" i="13"/>
  <c r="BF100" i="13"/>
  <c r="BE100" i="13"/>
  <c r="BD100" i="13"/>
  <c r="BC100" i="13"/>
  <c r="BB100" i="13"/>
  <c r="BA100" i="13"/>
  <c r="AZ100" i="13"/>
  <c r="AY100" i="13"/>
  <c r="AX100" i="13"/>
  <c r="AW100" i="13"/>
  <c r="EF99" i="13"/>
  <c r="EE99" i="13"/>
  <c r="ED99" i="13"/>
  <c r="EC99" i="13"/>
  <c r="EB99" i="13"/>
  <c r="EA99" i="13"/>
  <c r="DZ99" i="13"/>
  <c r="DY99" i="13"/>
  <c r="DX99" i="13"/>
  <c r="DW99" i="13"/>
  <c r="DV99" i="13"/>
  <c r="DU99" i="13"/>
  <c r="DT99" i="13"/>
  <c r="DS99" i="13"/>
  <c r="DR99" i="13"/>
  <c r="DQ99" i="13"/>
  <c r="DP99" i="13"/>
  <c r="DO99" i="13"/>
  <c r="DN99" i="13"/>
  <c r="DM99" i="13"/>
  <c r="DL99" i="13"/>
  <c r="DK99" i="13"/>
  <c r="CR99" i="13"/>
  <c r="CQ99" i="13"/>
  <c r="CP99" i="13"/>
  <c r="CO99" i="13"/>
  <c r="CN99" i="13"/>
  <c r="CM99" i="13"/>
  <c r="CL99" i="13"/>
  <c r="CK99" i="13"/>
  <c r="CJ99" i="13"/>
  <c r="CI99" i="13"/>
  <c r="CH99" i="13"/>
  <c r="CG99" i="13"/>
  <c r="CF99" i="13"/>
  <c r="CE99" i="13"/>
  <c r="CC99" i="13"/>
  <c r="CB99" i="13"/>
  <c r="CA99" i="13"/>
  <c r="BZ99" i="13"/>
  <c r="BY99" i="13"/>
  <c r="BX99" i="13"/>
  <c r="BW99" i="13"/>
  <c r="BV99" i="13"/>
  <c r="BU99" i="13"/>
  <c r="BN99" i="13"/>
  <c r="BM99" i="13"/>
  <c r="BI99" i="13"/>
  <c r="BH99" i="13"/>
  <c r="BG99" i="13"/>
  <c r="BF99" i="13"/>
  <c r="BE99" i="13"/>
  <c r="BD99" i="13"/>
  <c r="BC99" i="13"/>
  <c r="BB99" i="13"/>
  <c r="BA99" i="13"/>
  <c r="AZ99" i="13"/>
  <c r="AY99" i="13"/>
  <c r="AX99" i="13"/>
  <c r="AW99" i="13"/>
  <c r="EF98" i="13"/>
  <c r="EE98" i="13"/>
  <c r="ED98" i="13"/>
  <c r="EC98" i="13"/>
  <c r="EB98" i="13"/>
  <c r="EA98" i="13"/>
  <c r="DZ98" i="13"/>
  <c r="DY98" i="13"/>
  <c r="DX98" i="13"/>
  <c r="DW98" i="13"/>
  <c r="DV98" i="13"/>
  <c r="DU98" i="13"/>
  <c r="DT98" i="13"/>
  <c r="DS98" i="13"/>
  <c r="DR98" i="13"/>
  <c r="DQ98" i="13"/>
  <c r="DP98" i="13"/>
  <c r="DO98" i="13"/>
  <c r="DN98" i="13"/>
  <c r="DM98" i="13"/>
  <c r="DL98" i="13"/>
  <c r="DK98" i="13"/>
  <c r="CR98" i="13"/>
  <c r="CQ98" i="13"/>
  <c r="CP98" i="13"/>
  <c r="CO98" i="13"/>
  <c r="CN98" i="13"/>
  <c r="CM98" i="13"/>
  <c r="CL98" i="13"/>
  <c r="CK98" i="13"/>
  <c r="CJ98" i="13"/>
  <c r="CI98" i="13"/>
  <c r="CH98" i="13"/>
  <c r="CG98" i="13"/>
  <c r="CF98" i="13"/>
  <c r="CE98" i="13"/>
  <c r="CC98" i="13"/>
  <c r="CB98" i="13"/>
  <c r="CA98" i="13"/>
  <c r="BZ98" i="13"/>
  <c r="BY98" i="13"/>
  <c r="BX98" i="13"/>
  <c r="BW98" i="13"/>
  <c r="BV98" i="13"/>
  <c r="BU98" i="13"/>
  <c r="BN98" i="13"/>
  <c r="BM98" i="13"/>
  <c r="BI98" i="13"/>
  <c r="BH98" i="13"/>
  <c r="BG98" i="13"/>
  <c r="BF98" i="13"/>
  <c r="BE98" i="13"/>
  <c r="BD98" i="13"/>
  <c r="BC98" i="13"/>
  <c r="BB98" i="13"/>
  <c r="BA98" i="13"/>
  <c r="AZ98" i="13"/>
  <c r="AY98" i="13"/>
  <c r="AX98" i="13"/>
  <c r="AW98" i="13"/>
  <c r="EF97" i="13"/>
  <c r="EE97" i="13"/>
  <c r="ED97" i="13"/>
  <c r="EC97" i="13"/>
  <c r="EB97" i="13"/>
  <c r="EA97" i="13"/>
  <c r="DZ97" i="13"/>
  <c r="DY97" i="13"/>
  <c r="DX97" i="13"/>
  <c r="DW97" i="13"/>
  <c r="DV97" i="13"/>
  <c r="DU97" i="13"/>
  <c r="DT97" i="13"/>
  <c r="DS97" i="13"/>
  <c r="DR97" i="13"/>
  <c r="DQ97" i="13"/>
  <c r="DP97" i="13"/>
  <c r="DO97" i="13"/>
  <c r="DN97" i="13"/>
  <c r="DM97" i="13"/>
  <c r="DL97" i="13"/>
  <c r="DK97" i="13"/>
  <c r="CR97" i="13"/>
  <c r="CQ97" i="13"/>
  <c r="CP97" i="13"/>
  <c r="CO97" i="13"/>
  <c r="CN97" i="13"/>
  <c r="CM97" i="13"/>
  <c r="CL97" i="13"/>
  <c r="CK97" i="13"/>
  <c r="CJ97" i="13"/>
  <c r="CI97" i="13"/>
  <c r="CH97" i="13"/>
  <c r="CG97" i="13"/>
  <c r="CF97" i="13"/>
  <c r="CE97" i="13"/>
  <c r="CC97" i="13"/>
  <c r="CB97" i="13"/>
  <c r="CA97" i="13"/>
  <c r="BZ97" i="13"/>
  <c r="BY97" i="13"/>
  <c r="BX97" i="13"/>
  <c r="BW97" i="13"/>
  <c r="BV97" i="13"/>
  <c r="BU97" i="13"/>
  <c r="BN97" i="13"/>
  <c r="BM97" i="13"/>
  <c r="BI97" i="13"/>
  <c r="BH97" i="13"/>
  <c r="BG97" i="13"/>
  <c r="BF97" i="13"/>
  <c r="BE97" i="13"/>
  <c r="BD97" i="13"/>
  <c r="BC97" i="13"/>
  <c r="BB97" i="13"/>
  <c r="BA97" i="13"/>
  <c r="AZ97" i="13"/>
  <c r="AY97" i="13"/>
  <c r="AX97" i="13"/>
  <c r="AW97" i="13"/>
  <c r="EH96" i="13"/>
  <c r="EG96" i="13"/>
  <c r="EF96" i="13"/>
  <c r="EE96" i="13"/>
  <c r="ED96" i="13"/>
  <c r="EC96" i="13"/>
  <c r="EB96" i="13"/>
  <c r="EA96" i="13"/>
  <c r="DZ96" i="13"/>
  <c r="DY96" i="13"/>
  <c r="DX96" i="13"/>
  <c r="DW96" i="13"/>
  <c r="DV96" i="13"/>
  <c r="DU96" i="13"/>
  <c r="DT96" i="13"/>
  <c r="DS96" i="13"/>
  <c r="DR96" i="13"/>
  <c r="DQ96" i="13"/>
  <c r="DP96" i="13"/>
  <c r="DO96" i="13"/>
  <c r="DN96" i="13"/>
  <c r="DM96" i="13"/>
  <c r="DL96" i="13"/>
  <c r="DK96" i="13"/>
  <c r="CR96" i="13"/>
  <c r="CQ96" i="13"/>
  <c r="CP96" i="13"/>
  <c r="CO96" i="13"/>
  <c r="CN96" i="13"/>
  <c r="CM96" i="13"/>
  <c r="CL96" i="13"/>
  <c r="CK96" i="13"/>
  <c r="CJ96" i="13"/>
  <c r="CI96" i="13"/>
  <c r="CH96" i="13"/>
  <c r="CG96" i="13"/>
  <c r="CF96" i="13"/>
  <c r="CE96" i="13"/>
  <c r="CC96" i="13"/>
  <c r="CB96" i="13"/>
  <c r="CA96" i="13"/>
  <c r="BZ96" i="13"/>
  <c r="BY96" i="13"/>
  <c r="BX96" i="13"/>
  <c r="BW96" i="13"/>
  <c r="BV96" i="13"/>
  <c r="BU96" i="13"/>
  <c r="BN96" i="13"/>
  <c r="BM96" i="13"/>
  <c r="BI96" i="13"/>
  <c r="BH96" i="13"/>
  <c r="BG96" i="13"/>
  <c r="BF96" i="13"/>
  <c r="BE96" i="13"/>
  <c r="BD96" i="13"/>
  <c r="BC96" i="13"/>
  <c r="BB96" i="13"/>
  <c r="BA96" i="13"/>
  <c r="AZ96" i="13"/>
  <c r="AY96" i="13"/>
  <c r="AX96" i="13"/>
  <c r="AW96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DK95" i="13"/>
  <c r="CR95" i="13"/>
  <c r="CQ95" i="13"/>
  <c r="CP95" i="13"/>
  <c r="CO95" i="13"/>
  <c r="CN95" i="13"/>
  <c r="CM95" i="13"/>
  <c r="CL95" i="13"/>
  <c r="CK95" i="13"/>
  <c r="CJ95" i="13"/>
  <c r="CI95" i="13"/>
  <c r="CH95" i="13"/>
  <c r="CG95" i="13"/>
  <c r="CF95" i="13"/>
  <c r="CE95" i="13"/>
  <c r="CD95" i="13"/>
  <c r="CC95" i="13"/>
  <c r="CB95" i="13"/>
  <c r="CA95" i="13"/>
  <c r="BZ95" i="13"/>
  <c r="BY95" i="13"/>
  <c r="BX95" i="13"/>
  <c r="BW95" i="13"/>
  <c r="BV95" i="13"/>
  <c r="BU95" i="13"/>
  <c r="BN95" i="13"/>
  <c r="BM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EK94" i="13"/>
  <c r="EJ94" i="13"/>
  <c r="EI94" i="13"/>
  <c r="EH94" i="13"/>
  <c r="EG94" i="13"/>
  <c r="EF94" i="13"/>
  <c r="EE94" i="13"/>
  <c r="ED94" i="13"/>
  <c r="EC94" i="13"/>
  <c r="EB94" i="13"/>
  <c r="EA94" i="13"/>
  <c r="DZ94" i="13"/>
  <c r="DY94" i="13"/>
  <c r="DX94" i="13"/>
  <c r="DW94" i="13"/>
  <c r="DV94" i="13"/>
  <c r="DU94" i="13"/>
  <c r="DT94" i="13"/>
  <c r="DS94" i="13"/>
  <c r="DR94" i="13"/>
  <c r="DQ94" i="13"/>
  <c r="DP94" i="13"/>
  <c r="DO94" i="13"/>
  <c r="DN94" i="13"/>
  <c r="DM94" i="13"/>
  <c r="DL94" i="13"/>
  <c r="DK94" i="13"/>
  <c r="CU94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E94" i="13"/>
  <c r="CD94" i="13"/>
  <c r="CC94" i="13"/>
  <c r="CB94" i="13"/>
  <c r="CA94" i="13"/>
  <c r="BZ94" i="13"/>
  <c r="BY94" i="13"/>
  <c r="BX94" i="13"/>
  <c r="BW94" i="13"/>
  <c r="BV94" i="13"/>
  <c r="BU94" i="13"/>
  <c r="BN94" i="13"/>
  <c r="BM94" i="13"/>
  <c r="BI94" i="13"/>
  <c r="BH94" i="13"/>
  <c r="BG94" i="13"/>
  <c r="BF94" i="13"/>
  <c r="BE94" i="13"/>
  <c r="BD94" i="13"/>
  <c r="BC94" i="13"/>
  <c r="BB94" i="13"/>
  <c r="BA94" i="13"/>
  <c r="AZ94" i="13"/>
  <c r="AY94" i="13"/>
  <c r="AX94" i="13"/>
  <c r="AW94" i="13"/>
  <c r="EQ93" i="13"/>
  <c r="EP93" i="13"/>
  <c r="EO93" i="13"/>
  <c r="EN93" i="13"/>
  <c r="EM93" i="13"/>
  <c r="EL93" i="13"/>
  <c r="EK93" i="13"/>
  <c r="EJ93" i="13"/>
  <c r="EI93" i="13"/>
  <c r="EH93" i="13"/>
  <c r="EG93" i="13"/>
  <c r="EF93" i="13"/>
  <c r="EE93" i="13"/>
  <c r="ED93" i="13"/>
  <c r="EC93" i="13"/>
  <c r="EB93" i="13"/>
  <c r="EA93" i="13"/>
  <c r="DZ93" i="13"/>
  <c r="DY93" i="13"/>
  <c r="DX93" i="13"/>
  <c r="DW93" i="13"/>
  <c r="DV93" i="13"/>
  <c r="DU93" i="13"/>
  <c r="DT93" i="13"/>
  <c r="DS93" i="13"/>
  <c r="DR93" i="13"/>
  <c r="DQ93" i="13"/>
  <c r="DP93" i="13"/>
  <c r="DO93" i="13"/>
  <c r="DN93" i="13"/>
  <c r="DM93" i="13"/>
  <c r="DL93" i="13"/>
  <c r="DK93" i="13"/>
  <c r="DD93" i="13"/>
  <c r="DC93" i="13"/>
  <c r="DB93" i="13"/>
  <c r="DA93" i="13"/>
  <c r="CZ93" i="13"/>
  <c r="CY93" i="13"/>
  <c r="CX93" i="13"/>
  <c r="CW93" i="13"/>
  <c r="CV93" i="13"/>
  <c r="CU93" i="13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D93" i="13"/>
  <c r="CC93" i="13"/>
  <c r="CB93" i="13"/>
  <c r="CA93" i="13"/>
  <c r="BZ93" i="13"/>
  <c r="BY93" i="13"/>
  <c r="BX93" i="13"/>
  <c r="BW93" i="13"/>
  <c r="BV93" i="13"/>
  <c r="BU93" i="13"/>
  <c r="BN93" i="13"/>
  <c r="BM93" i="13"/>
  <c r="BI93" i="13"/>
  <c r="BH93" i="13"/>
  <c r="BG93" i="13"/>
  <c r="BF93" i="13"/>
  <c r="BE93" i="13"/>
  <c r="BD93" i="13"/>
  <c r="BC93" i="13"/>
  <c r="BB93" i="13"/>
  <c r="BA93" i="13"/>
  <c r="AZ93" i="13"/>
  <c r="AY93" i="13"/>
  <c r="AX93" i="13"/>
  <c r="AW93" i="13"/>
  <c r="F93" i="13"/>
  <c r="EQ92" i="13"/>
  <c r="EP92" i="13"/>
  <c r="EO92" i="13"/>
  <c r="EN92" i="13"/>
  <c r="EM92" i="13"/>
  <c r="EL92" i="13"/>
  <c r="EK92" i="13"/>
  <c r="EJ92" i="13"/>
  <c r="EI92" i="13"/>
  <c r="EH92" i="13"/>
  <c r="EG92" i="13"/>
  <c r="EF92" i="13"/>
  <c r="EE92" i="13"/>
  <c r="ED92" i="13"/>
  <c r="EC92" i="13"/>
  <c r="EB92" i="13"/>
  <c r="EA92" i="13"/>
  <c r="DZ92" i="13"/>
  <c r="DY92" i="13"/>
  <c r="DX92" i="13"/>
  <c r="DW92" i="13"/>
  <c r="DV92" i="13"/>
  <c r="DU92" i="13"/>
  <c r="DT92" i="13"/>
  <c r="DS92" i="13"/>
  <c r="DR92" i="13"/>
  <c r="DQ92" i="13"/>
  <c r="DP92" i="13"/>
  <c r="DO92" i="13"/>
  <c r="DN92" i="13"/>
  <c r="DM92" i="13"/>
  <c r="DL92" i="13"/>
  <c r="DK92" i="13"/>
  <c r="DD92" i="13"/>
  <c r="DC92" i="13"/>
  <c r="DB92" i="13"/>
  <c r="DA92" i="13"/>
  <c r="CZ92" i="13"/>
  <c r="CY92" i="13"/>
  <c r="CX92" i="13"/>
  <c r="CW92" i="13"/>
  <c r="CV92" i="13"/>
  <c r="CU92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B92" i="13"/>
  <c r="CA92" i="13"/>
  <c r="BZ92" i="13"/>
  <c r="BY92" i="13"/>
  <c r="BX92" i="13"/>
  <c r="BW92" i="13"/>
  <c r="BV92" i="13"/>
  <c r="BU92" i="13"/>
  <c r="BN92" i="13"/>
  <c r="BM92" i="13"/>
  <c r="BI92" i="13"/>
  <c r="BH92" i="13"/>
  <c r="BG92" i="13"/>
  <c r="BF92" i="13"/>
  <c r="BE92" i="13"/>
  <c r="BD92" i="13"/>
  <c r="BC92" i="13"/>
  <c r="BB92" i="13"/>
  <c r="BA92" i="13"/>
  <c r="AZ92" i="13"/>
  <c r="AY92" i="13"/>
  <c r="AX92" i="13"/>
  <c r="AW92" i="13"/>
  <c r="F92" i="13"/>
  <c r="EQ91" i="13"/>
  <c r="EP91" i="13"/>
  <c r="EO91" i="13"/>
  <c r="EN91" i="13"/>
  <c r="EM91" i="13"/>
  <c r="EL91" i="13"/>
  <c r="EK91" i="13"/>
  <c r="EJ91" i="13"/>
  <c r="EI91" i="13"/>
  <c r="EH91" i="13"/>
  <c r="EG91" i="13"/>
  <c r="EF91" i="13"/>
  <c r="EE91" i="13"/>
  <c r="ED91" i="13"/>
  <c r="EC91" i="13"/>
  <c r="EB91" i="13"/>
  <c r="EA91" i="13"/>
  <c r="DZ91" i="13"/>
  <c r="DY91" i="13"/>
  <c r="DX91" i="13"/>
  <c r="DW91" i="13"/>
  <c r="DV91" i="13"/>
  <c r="DU91" i="13"/>
  <c r="DT91" i="13"/>
  <c r="DS91" i="13"/>
  <c r="DR91" i="13"/>
  <c r="DQ91" i="13"/>
  <c r="DP91" i="13"/>
  <c r="DO91" i="13"/>
  <c r="DN91" i="13"/>
  <c r="DM91" i="13"/>
  <c r="DL91" i="13"/>
  <c r="DK91" i="13"/>
  <c r="DD91" i="13"/>
  <c r="DC91" i="13"/>
  <c r="DB91" i="13"/>
  <c r="DA91" i="13"/>
  <c r="CZ91" i="13"/>
  <c r="CY91" i="13"/>
  <c r="CX91" i="13"/>
  <c r="CW91" i="13"/>
  <c r="CV91" i="13"/>
  <c r="CU91" i="13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E91" i="13"/>
  <c r="CD91" i="13"/>
  <c r="CC91" i="13"/>
  <c r="CB91" i="13"/>
  <c r="CA91" i="13"/>
  <c r="BZ91" i="13"/>
  <c r="BY91" i="13"/>
  <c r="BX91" i="13"/>
  <c r="BW91" i="13"/>
  <c r="BV91" i="13"/>
  <c r="BU91" i="13"/>
  <c r="BN91" i="13"/>
  <c r="BM91" i="13"/>
  <c r="BI91" i="13"/>
  <c r="BH91" i="13"/>
  <c r="BG91" i="13"/>
  <c r="BF91" i="13"/>
  <c r="BE91" i="13"/>
  <c r="BD91" i="13"/>
  <c r="BC91" i="13"/>
  <c r="BB91" i="13"/>
  <c r="BA91" i="13"/>
  <c r="AZ91" i="13"/>
  <c r="AY91" i="13"/>
  <c r="AX91" i="13"/>
  <c r="AW91" i="13"/>
  <c r="F91" i="13"/>
  <c r="EQ90" i="13"/>
  <c r="EP90" i="13"/>
  <c r="EO90" i="13"/>
  <c r="EN90" i="13"/>
  <c r="EM90" i="13"/>
  <c r="EL90" i="13"/>
  <c r="EK90" i="13"/>
  <c r="EJ90" i="13"/>
  <c r="EI90" i="13"/>
  <c r="EH90" i="13"/>
  <c r="EG90" i="13"/>
  <c r="EF90" i="13"/>
  <c r="EE90" i="13"/>
  <c r="ED90" i="13"/>
  <c r="EC90" i="13"/>
  <c r="EB90" i="13"/>
  <c r="EA90" i="13"/>
  <c r="DZ90" i="13"/>
  <c r="DY90" i="13"/>
  <c r="DX90" i="13"/>
  <c r="DW90" i="13"/>
  <c r="DV90" i="13"/>
  <c r="DU90" i="13"/>
  <c r="DT90" i="13"/>
  <c r="DS90" i="13"/>
  <c r="DR90" i="13"/>
  <c r="DQ90" i="13"/>
  <c r="DP90" i="13"/>
  <c r="DO90" i="13"/>
  <c r="DN90" i="13"/>
  <c r="DM90" i="13"/>
  <c r="DL90" i="13"/>
  <c r="DK90" i="13"/>
  <c r="DD90" i="13"/>
  <c r="DC90" i="13"/>
  <c r="DB90" i="13"/>
  <c r="DA90" i="13"/>
  <c r="CZ90" i="13"/>
  <c r="CY90" i="13"/>
  <c r="CX90" i="13"/>
  <c r="CW90" i="13"/>
  <c r="CV90" i="13"/>
  <c r="CU90" i="13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E90" i="13"/>
  <c r="CD90" i="13"/>
  <c r="CC90" i="13"/>
  <c r="CB90" i="13"/>
  <c r="CA90" i="13"/>
  <c r="BZ90" i="13"/>
  <c r="BY90" i="13"/>
  <c r="BX90" i="13"/>
  <c r="BW90" i="13"/>
  <c r="BV90" i="13"/>
  <c r="BU90" i="13"/>
  <c r="BN90" i="13"/>
  <c r="BM90" i="13"/>
  <c r="BI90" i="13"/>
  <c r="BH90" i="13"/>
  <c r="BG90" i="13"/>
  <c r="BF90" i="13"/>
  <c r="BE90" i="13"/>
  <c r="BD90" i="13"/>
  <c r="BC90" i="13"/>
  <c r="BB90" i="13"/>
  <c r="BA90" i="13"/>
  <c r="AZ90" i="13"/>
  <c r="AY90" i="13"/>
  <c r="AX90" i="13"/>
  <c r="AW90" i="13"/>
  <c r="F90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D89" i="13"/>
  <c r="CC89" i="13"/>
  <c r="CB89" i="13"/>
  <c r="CA89" i="13"/>
  <c r="BZ89" i="13"/>
  <c r="BY89" i="13"/>
  <c r="BX89" i="13"/>
  <c r="BW89" i="13"/>
  <c r="BV89" i="13"/>
  <c r="BU89" i="13"/>
  <c r="BN89" i="13"/>
  <c r="BM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F89" i="13"/>
  <c r="EQ88" i="13"/>
  <c r="EP88" i="13"/>
  <c r="EO88" i="13"/>
  <c r="EN88" i="13"/>
  <c r="EM88" i="13"/>
  <c r="EL88" i="13"/>
  <c r="EK88" i="13"/>
  <c r="EJ88" i="13"/>
  <c r="EI88" i="13"/>
  <c r="EH88" i="13"/>
  <c r="EG88" i="13"/>
  <c r="EF88" i="13"/>
  <c r="EE88" i="13"/>
  <c r="ED88" i="13"/>
  <c r="EC88" i="13"/>
  <c r="EB88" i="13"/>
  <c r="EA88" i="13"/>
  <c r="DZ88" i="13"/>
  <c r="DY88" i="13"/>
  <c r="DX88" i="13"/>
  <c r="DW88" i="13"/>
  <c r="DV88" i="13"/>
  <c r="DU88" i="13"/>
  <c r="DT88" i="13"/>
  <c r="DS88" i="13"/>
  <c r="DR88" i="13"/>
  <c r="DQ88" i="13"/>
  <c r="DP88" i="13"/>
  <c r="DO88" i="13"/>
  <c r="DN88" i="13"/>
  <c r="DM88" i="13"/>
  <c r="DL88" i="13"/>
  <c r="DK88" i="13"/>
  <c r="DD88" i="13"/>
  <c r="DC88" i="13"/>
  <c r="DB88" i="13"/>
  <c r="DA88" i="13"/>
  <c r="CZ88" i="13"/>
  <c r="CY88" i="13"/>
  <c r="CX88" i="13"/>
  <c r="CW88" i="13"/>
  <c r="CV88" i="13"/>
  <c r="CU88" i="13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CB88" i="13"/>
  <c r="CA88" i="13"/>
  <c r="BZ88" i="13"/>
  <c r="BY88" i="13"/>
  <c r="BX88" i="13"/>
  <c r="BW88" i="13"/>
  <c r="BV88" i="13"/>
  <c r="BU88" i="13"/>
  <c r="BN88" i="13"/>
  <c r="BM88" i="13"/>
  <c r="BI88" i="13"/>
  <c r="BH88" i="13"/>
  <c r="BG88" i="13"/>
  <c r="BF88" i="13"/>
  <c r="BE88" i="13"/>
  <c r="BD88" i="13"/>
  <c r="BC88" i="13"/>
  <c r="BB88" i="13"/>
  <c r="BA88" i="13"/>
  <c r="AZ88" i="13"/>
  <c r="AY88" i="13"/>
  <c r="AX88" i="13"/>
  <c r="AW88" i="13"/>
  <c r="F88" i="13"/>
  <c r="EQ87" i="13"/>
  <c r="EP87" i="13"/>
  <c r="EO87" i="13"/>
  <c r="EN87" i="13"/>
  <c r="EM87" i="13"/>
  <c r="EL87" i="13"/>
  <c r="EK87" i="13"/>
  <c r="EJ87" i="13"/>
  <c r="EI87" i="13"/>
  <c r="EH87" i="13"/>
  <c r="EG87" i="13"/>
  <c r="EF87" i="13"/>
  <c r="EE87" i="13"/>
  <c r="ED87" i="13"/>
  <c r="EC87" i="13"/>
  <c r="EB87" i="13"/>
  <c r="EA87" i="13"/>
  <c r="DZ87" i="13"/>
  <c r="DY87" i="13"/>
  <c r="DX87" i="13"/>
  <c r="DW87" i="13"/>
  <c r="DV87" i="13"/>
  <c r="DU87" i="13"/>
  <c r="DT87" i="13"/>
  <c r="DS87" i="13"/>
  <c r="DR87" i="13"/>
  <c r="DQ87" i="13"/>
  <c r="DP87" i="13"/>
  <c r="DO87" i="13"/>
  <c r="DN87" i="13"/>
  <c r="DM87" i="13"/>
  <c r="DL87" i="13"/>
  <c r="DK87" i="13"/>
  <c r="DD87" i="13"/>
  <c r="DC87" i="13"/>
  <c r="DB87" i="13"/>
  <c r="DA87" i="13"/>
  <c r="CZ87" i="13"/>
  <c r="CY87" i="13"/>
  <c r="CX87" i="13"/>
  <c r="CW87" i="13"/>
  <c r="CV87" i="13"/>
  <c r="CU87" i="13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E87" i="13"/>
  <c r="CD87" i="13"/>
  <c r="CC87" i="13"/>
  <c r="CB87" i="13"/>
  <c r="CA87" i="13"/>
  <c r="BZ87" i="13"/>
  <c r="BY87" i="13"/>
  <c r="BX87" i="13"/>
  <c r="BW87" i="13"/>
  <c r="BV87" i="13"/>
  <c r="BU87" i="13"/>
  <c r="BN87" i="13"/>
  <c r="BM87" i="13"/>
  <c r="BI87" i="13"/>
  <c r="BH87" i="13"/>
  <c r="BG87" i="13"/>
  <c r="BF87" i="13"/>
  <c r="BE87" i="13"/>
  <c r="BD87" i="13"/>
  <c r="BC87" i="13"/>
  <c r="BB87" i="13"/>
  <c r="BA87" i="13"/>
  <c r="AZ87" i="13"/>
  <c r="AY87" i="13"/>
  <c r="AX87" i="13"/>
  <c r="AW87" i="13"/>
  <c r="F87" i="13"/>
  <c r="EQ86" i="13"/>
  <c r="EP86" i="13"/>
  <c r="EO86" i="13"/>
  <c r="EN86" i="13"/>
  <c r="EM86" i="13"/>
  <c r="EL86" i="13"/>
  <c r="EK86" i="13"/>
  <c r="EJ86" i="13"/>
  <c r="EI86" i="13"/>
  <c r="EH86" i="13"/>
  <c r="EG86" i="13"/>
  <c r="EF86" i="13"/>
  <c r="EE86" i="13"/>
  <c r="ED86" i="13"/>
  <c r="EC86" i="13"/>
  <c r="EB86" i="13"/>
  <c r="EA86" i="13"/>
  <c r="DZ86" i="13"/>
  <c r="DY86" i="13"/>
  <c r="DX86" i="13"/>
  <c r="DW86" i="13"/>
  <c r="DV86" i="13"/>
  <c r="DU86" i="13"/>
  <c r="DT86" i="13"/>
  <c r="DS86" i="13"/>
  <c r="DR86" i="13"/>
  <c r="DQ86" i="13"/>
  <c r="DP86" i="13"/>
  <c r="DO86" i="13"/>
  <c r="DN86" i="13"/>
  <c r="DM86" i="13"/>
  <c r="DL86" i="13"/>
  <c r="DK86" i="13"/>
  <c r="DD86" i="13"/>
  <c r="DC86" i="13"/>
  <c r="DB86" i="13"/>
  <c r="DA86" i="13"/>
  <c r="CZ86" i="13"/>
  <c r="CY86" i="13"/>
  <c r="CX86" i="13"/>
  <c r="CW86" i="13"/>
  <c r="CV86" i="13"/>
  <c r="CU86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E86" i="13"/>
  <c r="CD86" i="13"/>
  <c r="CC86" i="13"/>
  <c r="CB86" i="13"/>
  <c r="CA86" i="13"/>
  <c r="BZ86" i="13"/>
  <c r="BY86" i="13"/>
  <c r="BX86" i="13"/>
  <c r="BW86" i="13"/>
  <c r="BV86" i="13"/>
  <c r="BU86" i="13"/>
  <c r="BN86" i="13"/>
  <c r="BM86" i="13"/>
  <c r="BI86" i="13"/>
  <c r="BH86" i="13"/>
  <c r="BG86" i="13"/>
  <c r="BF86" i="13"/>
  <c r="BE86" i="13"/>
  <c r="BD86" i="13"/>
  <c r="BC86" i="13"/>
  <c r="BB86" i="13"/>
  <c r="BA86" i="13"/>
  <c r="AZ86" i="13"/>
  <c r="AY86" i="13"/>
  <c r="AX86" i="13"/>
  <c r="AW86" i="13"/>
  <c r="F86" i="13"/>
  <c r="EQ85" i="13"/>
  <c r="EP85" i="13"/>
  <c r="EO85" i="13"/>
  <c r="EN85" i="13"/>
  <c r="EM85" i="13"/>
  <c r="EL85" i="13"/>
  <c r="EK85" i="13"/>
  <c r="EJ85" i="13"/>
  <c r="EI85" i="13"/>
  <c r="EH85" i="13"/>
  <c r="EG85" i="13"/>
  <c r="EF85" i="13"/>
  <c r="EE85" i="13"/>
  <c r="ED85" i="13"/>
  <c r="EC85" i="13"/>
  <c r="EB85" i="13"/>
  <c r="EA85" i="13"/>
  <c r="DZ85" i="13"/>
  <c r="DY85" i="13"/>
  <c r="DX85" i="13"/>
  <c r="DW85" i="13"/>
  <c r="DV85" i="13"/>
  <c r="DU85" i="13"/>
  <c r="DT85" i="13"/>
  <c r="DS85" i="13"/>
  <c r="DR85" i="13"/>
  <c r="DQ85" i="13"/>
  <c r="DP85" i="13"/>
  <c r="DO85" i="13"/>
  <c r="DN85" i="13"/>
  <c r="DM85" i="13"/>
  <c r="DL85" i="13"/>
  <c r="DK85" i="13"/>
  <c r="DD85" i="13"/>
  <c r="DC85" i="13"/>
  <c r="DB85" i="13"/>
  <c r="DA85" i="13"/>
  <c r="CZ85" i="13"/>
  <c r="CY85" i="13"/>
  <c r="CX85" i="13"/>
  <c r="CW85" i="13"/>
  <c r="CV85" i="13"/>
  <c r="CU85" i="13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C85" i="13"/>
  <c r="CB85" i="13"/>
  <c r="CA85" i="13"/>
  <c r="BZ85" i="13"/>
  <c r="BY85" i="13"/>
  <c r="BX85" i="13"/>
  <c r="BW85" i="13"/>
  <c r="BV85" i="13"/>
  <c r="BU85" i="13"/>
  <c r="BN85" i="13"/>
  <c r="BM85" i="13"/>
  <c r="BI85" i="13"/>
  <c r="BH85" i="13"/>
  <c r="BG85" i="13"/>
  <c r="BF85" i="13"/>
  <c r="BE85" i="13"/>
  <c r="BD85" i="13"/>
  <c r="BC85" i="13"/>
  <c r="BB85" i="13"/>
  <c r="BA85" i="13"/>
  <c r="AZ85" i="13"/>
  <c r="AY85" i="13"/>
  <c r="AX85" i="13"/>
  <c r="AW85" i="13"/>
  <c r="F85" i="13"/>
  <c r="EQ84" i="13"/>
  <c r="EP84" i="13"/>
  <c r="EO84" i="13"/>
  <c r="EN84" i="13"/>
  <c r="EM84" i="13"/>
  <c r="EL84" i="13"/>
  <c r="EK84" i="13"/>
  <c r="EJ84" i="13"/>
  <c r="EI84" i="13"/>
  <c r="EH84" i="13"/>
  <c r="EG84" i="13"/>
  <c r="EF84" i="13"/>
  <c r="EE84" i="13"/>
  <c r="ED84" i="13"/>
  <c r="EC84" i="13"/>
  <c r="EB84" i="13"/>
  <c r="EA84" i="13"/>
  <c r="DZ84" i="13"/>
  <c r="DY84" i="13"/>
  <c r="DX84" i="13"/>
  <c r="DW84" i="13"/>
  <c r="DV84" i="13"/>
  <c r="DU84" i="13"/>
  <c r="DT84" i="13"/>
  <c r="DS84" i="13"/>
  <c r="DR84" i="13"/>
  <c r="DQ84" i="13"/>
  <c r="DP84" i="13"/>
  <c r="DO84" i="13"/>
  <c r="DN84" i="13"/>
  <c r="DM84" i="13"/>
  <c r="DL84" i="13"/>
  <c r="DK84" i="13"/>
  <c r="DD84" i="13"/>
  <c r="DC84" i="13"/>
  <c r="DB84" i="13"/>
  <c r="DA84" i="13"/>
  <c r="CZ84" i="13"/>
  <c r="CY84" i="13"/>
  <c r="CX84" i="13"/>
  <c r="CW84" i="13"/>
  <c r="CV84" i="13"/>
  <c r="CU84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CB84" i="13"/>
  <c r="CA84" i="13"/>
  <c r="BZ84" i="13"/>
  <c r="BY84" i="13"/>
  <c r="BX84" i="13"/>
  <c r="BW84" i="13"/>
  <c r="BV84" i="13"/>
  <c r="BU84" i="13"/>
  <c r="BN84" i="13"/>
  <c r="BM84" i="13"/>
  <c r="BI84" i="13"/>
  <c r="BH84" i="13"/>
  <c r="BG84" i="13"/>
  <c r="BF84" i="13"/>
  <c r="BE84" i="13"/>
  <c r="BD84" i="13"/>
  <c r="BC84" i="13"/>
  <c r="BB84" i="13"/>
  <c r="BA84" i="13"/>
  <c r="AZ84" i="13"/>
  <c r="AY84" i="13"/>
  <c r="AX84" i="13"/>
  <c r="AW84" i="13"/>
  <c r="F84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DK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E83" i="13"/>
  <c r="CD83" i="13"/>
  <c r="CC83" i="13"/>
  <c r="CB83" i="13"/>
  <c r="CA83" i="13"/>
  <c r="BZ83" i="13"/>
  <c r="BY83" i="13"/>
  <c r="BX83" i="13"/>
  <c r="BW83" i="13"/>
  <c r="BV83" i="13"/>
  <c r="BU83" i="13"/>
  <c r="BN83" i="13"/>
  <c r="BM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F83" i="13"/>
  <c r="EQ82" i="13"/>
  <c r="EP82" i="13"/>
  <c r="EO82" i="13"/>
  <c r="EN82" i="13"/>
  <c r="EM82" i="13"/>
  <c r="EL82" i="13"/>
  <c r="EK82" i="13"/>
  <c r="EJ82" i="13"/>
  <c r="EI82" i="13"/>
  <c r="EH82" i="13"/>
  <c r="EG82" i="13"/>
  <c r="EF82" i="13"/>
  <c r="EE82" i="13"/>
  <c r="ED82" i="13"/>
  <c r="EC82" i="13"/>
  <c r="EB82" i="13"/>
  <c r="EA82" i="13"/>
  <c r="DZ82" i="13"/>
  <c r="DY82" i="13"/>
  <c r="DX82" i="13"/>
  <c r="DW82" i="13"/>
  <c r="DV82" i="13"/>
  <c r="DU82" i="13"/>
  <c r="DT82" i="13"/>
  <c r="DS82" i="13"/>
  <c r="DR82" i="13"/>
  <c r="DQ82" i="13"/>
  <c r="DP82" i="13"/>
  <c r="DO82" i="13"/>
  <c r="DN82" i="13"/>
  <c r="DM82" i="13"/>
  <c r="DL82" i="13"/>
  <c r="DK82" i="13"/>
  <c r="DD82" i="13"/>
  <c r="DC82" i="13"/>
  <c r="DB82" i="13"/>
  <c r="DA82" i="13"/>
  <c r="CZ82" i="13"/>
  <c r="CY82" i="13"/>
  <c r="CX82" i="13"/>
  <c r="CW82" i="13"/>
  <c r="CV82" i="13"/>
  <c r="CU82" i="13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E82" i="13"/>
  <c r="CD82" i="13"/>
  <c r="CC82" i="13"/>
  <c r="CB82" i="13"/>
  <c r="CA82" i="13"/>
  <c r="BZ82" i="13"/>
  <c r="BY82" i="13"/>
  <c r="BX82" i="13"/>
  <c r="BW82" i="13"/>
  <c r="BV82" i="13"/>
  <c r="BU82" i="13"/>
  <c r="BN82" i="13"/>
  <c r="BM82" i="13"/>
  <c r="BI82" i="13"/>
  <c r="BH82" i="13"/>
  <c r="BG82" i="13"/>
  <c r="BF82" i="13"/>
  <c r="BE82" i="13"/>
  <c r="BD82" i="13"/>
  <c r="BC82" i="13"/>
  <c r="BB82" i="13"/>
  <c r="BA82" i="13"/>
  <c r="AZ82" i="13"/>
  <c r="AY82" i="13"/>
  <c r="AX82" i="13"/>
  <c r="AW82" i="13"/>
  <c r="F82" i="13"/>
  <c r="EQ81" i="13"/>
  <c r="EP81" i="13"/>
  <c r="EO81" i="13"/>
  <c r="EN81" i="13"/>
  <c r="EM81" i="13"/>
  <c r="EL81" i="13"/>
  <c r="EK81" i="13"/>
  <c r="EJ81" i="13"/>
  <c r="EI81" i="13"/>
  <c r="EH81" i="13"/>
  <c r="EG81" i="13"/>
  <c r="EF81" i="13"/>
  <c r="EE81" i="13"/>
  <c r="ED81" i="13"/>
  <c r="EC81" i="13"/>
  <c r="EB81" i="13"/>
  <c r="EA81" i="13"/>
  <c r="DZ81" i="13"/>
  <c r="DY81" i="13"/>
  <c r="DX81" i="13"/>
  <c r="DW81" i="13"/>
  <c r="DV81" i="13"/>
  <c r="DU81" i="13"/>
  <c r="DT81" i="13"/>
  <c r="DS81" i="13"/>
  <c r="DR81" i="13"/>
  <c r="DQ81" i="13"/>
  <c r="DP81" i="13"/>
  <c r="DO81" i="13"/>
  <c r="DN81" i="13"/>
  <c r="DM81" i="13"/>
  <c r="DL81" i="13"/>
  <c r="DK81" i="13"/>
  <c r="DD81" i="13"/>
  <c r="DC81" i="13"/>
  <c r="DB81" i="13"/>
  <c r="DA81" i="13"/>
  <c r="CZ81" i="13"/>
  <c r="CY81" i="13"/>
  <c r="CX81" i="13"/>
  <c r="CW81" i="13"/>
  <c r="CV81" i="13"/>
  <c r="CU81" i="13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D81" i="13"/>
  <c r="CC81" i="13"/>
  <c r="CB81" i="13"/>
  <c r="CA81" i="13"/>
  <c r="BZ81" i="13"/>
  <c r="BY81" i="13"/>
  <c r="BX81" i="13"/>
  <c r="BW81" i="13"/>
  <c r="BV81" i="13"/>
  <c r="BU81" i="13"/>
  <c r="BN81" i="13"/>
  <c r="BM81" i="13"/>
  <c r="BI81" i="13"/>
  <c r="BH81" i="13"/>
  <c r="BG81" i="13"/>
  <c r="BF81" i="13"/>
  <c r="BE81" i="13"/>
  <c r="BD81" i="13"/>
  <c r="BC81" i="13"/>
  <c r="BB81" i="13"/>
  <c r="BA81" i="13"/>
  <c r="AZ81" i="13"/>
  <c r="AY81" i="13"/>
  <c r="AX81" i="13"/>
  <c r="AW81" i="13"/>
  <c r="F81" i="13"/>
  <c r="EQ80" i="13"/>
  <c r="EP80" i="13"/>
  <c r="EO80" i="13"/>
  <c r="EN80" i="13"/>
  <c r="EM80" i="13"/>
  <c r="EL80" i="13"/>
  <c r="EK80" i="13"/>
  <c r="EJ80" i="13"/>
  <c r="EI80" i="13"/>
  <c r="EH80" i="13"/>
  <c r="EG80" i="13"/>
  <c r="EF80" i="13"/>
  <c r="EE80" i="13"/>
  <c r="ED80" i="13"/>
  <c r="EC80" i="13"/>
  <c r="EB80" i="13"/>
  <c r="EA80" i="13"/>
  <c r="DZ80" i="13"/>
  <c r="DY80" i="13"/>
  <c r="DX80" i="13"/>
  <c r="DW80" i="13"/>
  <c r="DV80" i="13"/>
  <c r="DU80" i="13"/>
  <c r="DT80" i="13"/>
  <c r="DS80" i="13"/>
  <c r="DR80" i="13"/>
  <c r="DQ80" i="13"/>
  <c r="DP80" i="13"/>
  <c r="DO80" i="13"/>
  <c r="DN80" i="13"/>
  <c r="DM80" i="13"/>
  <c r="DL80" i="13"/>
  <c r="DK80" i="13"/>
  <c r="DD80" i="13"/>
  <c r="DC80" i="13"/>
  <c r="DB80" i="13"/>
  <c r="DA80" i="13"/>
  <c r="CZ80" i="13"/>
  <c r="CY80" i="13"/>
  <c r="CX80" i="13"/>
  <c r="CW80" i="13"/>
  <c r="CV80" i="13"/>
  <c r="CU80" i="13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CB80" i="13"/>
  <c r="CA80" i="13"/>
  <c r="BZ80" i="13"/>
  <c r="BY80" i="13"/>
  <c r="BX80" i="13"/>
  <c r="BW80" i="13"/>
  <c r="BV80" i="13"/>
  <c r="BU80" i="13"/>
  <c r="BN80" i="13"/>
  <c r="BM80" i="13"/>
  <c r="BI80" i="13"/>
  <c r="BH80" i="13"/>
  <c r="BG80" i="13"/>
  <c r="BF80" i="13"/>
  <c r="BE80" i="13"/>
  <c r="BD80" i="13"/>
  <c r="BC80" i="13"/>
  <c r="BB80" i="13"/>
  <c r="BA80" i="13"/>
  <c r="AZ80" i="13"/>
  <c r="AY80" i="13"/>
  <c r="AX80" i="13"/>
  <c r="AW80" i="13"/>
  <c r="F80" i="13"/>
  <c r="EQ79" i="13"/>
  <c r="EP79" i="13"/>
  <c r="EO79" i="13"/>
  <c r="EN79" i="13"/>
  <c r="EM79" i="13"/>
  <c r="EL79" i="13"/>
  <c r="EK79" i="13"/>
  <c r="EJ79" i="13"/>
  <c r="EI79" i="13"/>
  <c r="EH79" i="13"/>
  <c r="EG79" i="13"/>
  <c r="EF79" i="13"/>
  <c r="EE79" i="13"/>
  <c r="ED79" i="13"/>
  <c r="EC79" i="13"/>
  <c r="EB79" i="13"/>
  <c r="EA79" i="13"/>
  <c r="DZ79" i="13"/>
  <c r="DY79" i="13"/>
  <c r="DX79" i="13"/>
  <c r="DW79" i="13"/>
  <c r="DV79" i="13"/>
  <c r="DU79" i="13"/>
  <c r="DT79" i="13"/>
  <c r="DS79" i="13"/>
  <c r="DR79" i="13"/>
  <c r="DQ79" i="13"/>
  <c r="DP79" i="13"/>
  <c r="DO79" i="13"/>
  <c r="DN79" i="13"/>
  <c r="DM79" i="13"/>
  <c r="DL79" i="13"/>
  <c r="DK79" i="13"/>
  <c r="DD79" i="13"/>
  <c r="DC79" i="13"/>
  <c r="DB79" i="13"/>
  <c r="DA79" i="13"/>
  <c r="CZ79" i="13"/>
  <c r="CY79" i="13"/>
  <c r="CX79" i="13"/>
  <c r="CW79" i="13"/>
  <c r="CV79" i="13"/>
  <c r="CU79" i="13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E79" i="13"/>
  <c r="CD79" i="13"/>
  <c r="CC79" i="13"/>
  <c r="CB79" i="13"/>
  <c r="CA79" i="13"/>
  <c r="BZ79" i="13"/>
  <c r="BY79" i="13"/>
  <c r="BX79" i="13"/>
  <c r="BW79" i="13"/>
  <c r="BV79" i="13"/>
  <c r="BU79" i="13"/>
  <c r="BN79" i="13"/>
  <c r="BM79" i="13"/>
  <c r="BI79" i="13"/>
  <c r="BH79" i="13"/>
  <c r="BG79" i="13"/>
  <c r="BF79" i="13"/>
  <c r="BE79" i="13"/>
  <c r="BD79" i="13"/>
  <c r="BC79" i="13"/>
  <c r="BB79" i="13"/>
  <c r="BA79" i="13"/>
  <c r="AZ79" i="13"/>
  <c r="AY79" i="13"/>
  <c r="AX79" i="13"/>
  <c r="AW79" i="13"/>
  <c r="F79" i="13"/>
  <c r="EQ78" i="13"/>
  <c r="EP78" i="13"/>
  <c r="EO78" i="13"/>
  <c r="EN78" i="13"/>
  <c r="EM78" i="13"/>
  <c r="EL78" i="13"/>
  <c r="EK78" i="13"/>
  <c r="EJ78" i="13"/>
  <c r="EI78" i="13"/>
  <c r="EH78" i="13"/>
  <c r="EG78" i="13"/>
  <c r="EF78" i="13"/>
  <c r="EE78" i="13"/>
  <c r="ED78" i="13"/>
  <c r="EC78" i="13"/>
  <c r="EB78" i="13"/>
  <c r="EA78" i="13"/>
  <c r="DZ78" i="13"/>
  <c r="DY78" i="13"/>
  <c r="DX78" i="13"/>
  <c r="DW78" i="13"/>
  <c r="DV78" i="13"/>
  <c r="DU78" i="13"/>
  <c r="DT78" i="13"/>
  <c r="DS78" i="13"/>
  <c r="DR78" i="13"/>
  <c r="DQ78" i="13"/>
  <c r="DP78" i="13"/>
  <c r="DO78" i="13"/>
  <c r="DN78" i="13"/>
  <c r="DM78" i="13"/>
  <c r="DL78" i="13"/>
  <c r="DK78" i="13"/>
  <c r="DD78" i="13"/>
  <c r="DC78" i="13"/>
  <c r="DB78" i="13"/>
  <c r="DA78" i="13"/>
  <c r="CZ78" i="13"/>
  <c r="CY78" i="13"/>
  <c r="CX78" i="13"/>
  <c r="CW78" i="13"/>
  <c r="CV78" i="13"/>
  <c r="CU78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E78" i="13"/>
  <c r="CD78" i="13"/>
  <c r="CC78" i="13"/>
  <c r="CB78" i="13"/>
  <c r="CA78" i="13"/>
  <c r="BZ78" i="13"/>
  <c r="BY78" i="13"/>
  <c r="BX78" i="13"/>
  <c r="BW78" i="13"/>
  <c r="BV78" i="13"/>
  <c r="BU78" i="13"/>
  <c r="BN78" i="13"/>
  <c r="BM78" i="13"/>
  <c r="BI78" i="13"/>
  <c r="BH78" i="13"/>
  <c r="BG78" i="13"/>
  <c r="BF78" i="13"/>
  <c r="BE78" i="13"/>
  <c r="BD78" i="13"/>
  <c r="BC78" i="13"/>
  <c r="BB78" i="13"/>
  <c r="BA78" i="13"/>
  <c r="AZ78" i="13"/>
  <c r="AY78" i="13"/>
  <c r="AX78" i="13"/>
  <c r="F78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DK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CB77" i="13"/>
  <c r="CA77" i="13"/>
  <c r="BZ77" i="13"/>
  <c r="BY77" i="13"/>
  <c r="BX77" i="13"/>
  <c r="BW77" i="13"/>
  <c r="BV77" i="13"/>
  <c r="BU77" i="13"/>
  <c r="BN77" i="13"/>
  <c r="BM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F77" i="13"/>
  <c r="EQ76" i="13"/>
  <c r="EP76" i="13"/>
  <c r="EO76" i="13"/>
  <c r="EN76" i="13"/>
  <c r="EM76" i="13"/>
  <c r="EL76" i="13"/>
  <c r="EK76" i="13"/>
  <c r="EJ76" i="13"/>
  <c r="EI76" i="13"/>
  <c r="EH76" i="13"/>
  <c r="EG76" i="13"/>
  <c r="EF76" i="13"/>
  <c r="EE76" i="13"/>
  <c r="ED76" i="13"/>
  <c r="EC76" i="13"/>
  <c r="EB76" i="13"/>
  <c r="EA76" i="13"/>
  <c r="DZ76" i="13"/>
  <c r="DY76" i="13"/>
  <c r="DX76" i="13"/>
  <c r="DW76" i="13"/>
  <c r="DV76" i="13"/>
  <c r="DU76" i="13"/>
  <c r="DT76" i="13"/>
  <c r="DS76" i="13"/>
  <c r="DR76" i="13"/>
  <c r="DQ76" i="13"/>
  <c r="DP76" i="13"/>
  <c r="DO76" i="13"/>
  <c r="DN76" i="13"/>
  <c r="DM76" i="13"/>
  <c r="DL76" i="13"/>
  <c r="DK76" i="13"/>
  <c r="DD76" i="13"/>
  <c r="DC76" i="13"/>
  <c r="DB76" i="13"/>
  <c r="DA76" i="13"/>
  <c r="CZ76" i="13"/>
  <c r="CY76" i="13"/>
  <c r="CX76" i="13"/>
  <c r="CW76" i="13"/>
  <c r="CV76" i="13"/>
  <c r="CU76" i="13"/>
  <c r="CT76" i="13"/>
  <c r="CS76" i="13"/>
  <c r="CR76" i="13"/>
  <c r="CQ76" i="13"/>
  <c r="CP76" i="13"/>
  <c r="CO76" i="13"/>
  <c r="CN76" i="13"/>
  <c r="CM76" i="13"/>
  <c r="CL76" i="13"/>
  <c r="CK76" i="13"/>
  <c r="CJ76" i="13"/>
  <c r="CI76" i="13"/>
  <c r="CH76" i="13"/>
  <c r="CG76" i="13"/>
  <c r="CF76" i="13"/>
  <c r="CE76" i="13"/>
  <c r="CD76" i="13"/>
  <c r="CC76" i="13"/>
  <c r="CB76" i="13"/>
  <c r="CA76" i="13"/>
  <c r="BZ76" i="13"/>
  <c r="BY76" i="13"/>
  <c r="BX76" i="13"/>
  <c r="BW76" i="13"/>
  <c r="BV76" i="13"/>
  <c r="BU76" i="13"/>
  <c r="BN76" i="13"/>
  <c r="BM76" i="13"/>
  <c r="BI76" i="13"/>
  <c r="BH76" i="13"/>
  <c r="BG76" i="13"/>
  <c r="BF76" i="13"/>
  <c r="BE76" i="13"/>
  <c r="BD76" i="13"/>
  <c r="BC76" i="13"/>
  <c r="BB76" i="13"/>
  <c r="BA76" i="13"/>
  <c r="AZ76" i="13"/>
  <c r="AY76" i="13"/>
  <c r="AX76" i="13"/>
  <c r="AW76" i="13"/>
  <c r="F76" i="13"/>
  <c r="EQ75" i="13"/>
  <c r="EP75" i="13"/>
  <c r="EO75" i="13"/>
  <c r="EN75" i="13"/>
  <c r="EM75" i="13"/>
  <c r="EL75" i="13"/>
  <c r="EK75" i="13"/>
  <c r="EJ75" i="13"/>
  <c r="EI75" i="13"/>
  <c r="EH75" i="13"/>
  <c r="EG75" i="13"/>
  <c r="EF75" i="13"/>
  <c r="EE75" i="13"/>
  <c r="ED75" i="13"/>
  <c r="EC75" i="13"/>
  <c r="EB75" i="13"/>
  <c r="EA75" i="13"/>
  <c r="DZ75" i="13"/>
  <c r="DY75" i="13"/>
  <c r="DX75" i="13"/>
  <c r="DW75" i="13"/>
  <c r="DV75" i="13"/>
  <c r="DU75" i="13"/>
  <c r="DT75" i="13"/>
  <c r="DS75" i="13"/>
  <c r="DR75" i="13"/>
  <c r="DQ75" i="13"/>
  <c r="DP75" i="13"/>
  <c r="DO75" i="13"/>
  <c r="DN75" i="13"/>
  <c r="DM75" i="13"/>
  <c r="DL75" i="13"/>
  <c r="DK75" i="13"/>
  <c r="DD75" i="13"/>
  <c r="DC75" i="13"/>
  <c r="DB75" i="13"/>
  <c r="DA75" i="13"/>
  <c r="CZ75" i="13"/>
  <c r="CY75" i="13"/>
  <c r="CX75" i="13"/>
  <c r="CW75" i="13"/>
  <c r="CV75" i="13"/>
  <c r="CU75" i="13"/>
  <c r="CT75" i="13"/>
  <c r="CS75" i="13"/>
  <c r="CR75" i="13"/>
  <c r="CQ75" i="13"/>
  <c r="CP75" i="13"/>
  <c r="CO75" i="13"/>
  <c r="CN75" i="13"/>
  <c r="CM75" i="13"/>
  <c r="CL75" i="13"/>
  <c r="CK75" i="13"/>
  <c r="CJ75" i="13"/>
  <c r="CI75" i="13"/>
  <c r="CH75" i="13"/>
  <c r="CG75" i="13"/>
  <c r="CF75" i="13"/>
  <c r="CE75" i="13"/>
  <c r="CD75" i="13"/>
  <c r="CC75" i="13"/>
  <c r="CB75" i="13"/>
  <c r="CA75" i="13"/>
  <c r="BZ75" i="13"/>
  <c r="BY75" i="13"/>
  <c r="BX75" i="13"/>
  <c r="BW75" i="13"/>
  <c r="BV75" i="13"/>
  <c r="BU75" i="13"/>
  <c r="BN75" i="13"/>
  <c r="BM75" i="13"/>
  <c r="BI75" i="13"/>
  <c r="BH75" i="13"/>
  <c r="BG75" i="13"/>
  <c r="BF75" i="13"/>
  <c r="BE75" i="13"/>
  <c r="BD75" i="13"/>
  <c r="BC75" i="13"/>
  <c r="BB75" i="13"/>
  <c r="BA75" i="13"/>
  <c r="AZ75" i="13"/>
  <c r="AY75" i="13"/>
  <c r="AX75" i="13"/>
  <c r="AW75" i="13"/>
  <c r="F75" i="13"/>
  <c r="EQ74" i="13"/>
  <c r="EP74" i="13"/>
  <c r="EO74" i="13"/>
  <c r="EN74" i="13"/>
  <c r="EM74" i="13"/>
  <c r="EL74" i="13"/>
  <c r="EK74" i="13"/>
  <c r="EJ74" i="13"/>
  <c r="EI74" i="13"/>
  <c r="EH74" i="13"/>
  <c r="EG74" i="13"/>
  <c r="EF74" i="13"/>
  <c r="EE74" i="13"/>
  <c r="ED74" i="13"/>
  <c r="EC74" i="13"/>
  <c r="EB74" i="13"/>
  <c r="EA74" i="13"/>
  <c r="DZ74" i="13"/>
  <c r="DY74" i="13"/>
  <c r="DX74" i="13"/>
  <c r="DW74" i="13"/>
  <c r="DV74" i="13"/>
  <c r="DU74" i="13"/>
  <c r="DT74" i="13"/>
  <c r="DS74" i="13"/>
  <c r="DR74" i="13"/>
  <c r="DQ74" i="13"/>
  <c r="DP74" i="13"/>
  <c r="DO74" i="13"/>
  <c r="DN74" i="13"/>
  <c r="DM74" i="13"/>
  <c r="DL74" i="13"/>
  <c r="DK74" i="13"/>
  <c r="DD74" i="13"/>
  <c r="DC74" i="13"/>
  <c r="DB74" i="13"/>
  <c r="DA74" i="13"/>
  <c r="CZ74" i="13"/>
  <c r="CY74" i="13"/>
  <c r="CX74" i="13"/>
  <c r="CW74" i="13"/>
  <c r="CV74" i="13"/>
  <c r="CU74" i="13"/>
  <c r="CT74" i="13"/>
  <c r="CS74" i="13"/>
  <c r="CR74" i="13"/>
  <c r="CQ74" i="13"/>
  <c r="CP74" i="13"/>
  <c r="CO74" i="13"/>
  <c r="CN74" i="13"/>
  <c r="CM74" i="13"/>
  <c r="CL74" i="13"/>
  <c r="CK74" i="13"/>
  <c r="CJ74" i="13"/>
  <c r="CI74" i="13"/>
  <c r="CH74" i="13"/>
  <c r="CG74" i="13"/>
  <c r="CF74" i="13"/>
  <c r="CE74" i="13"/>
  <c r="CD74" i="13"/>
  <c r="CC74" i="13"/>
  <c r="CB74" i="13"/>
  <c r="CA74" i="13"/>
  <c r="BZ74" i="13"/>
  <c r="BY74" i="13"/>
  <c r="BX74" i="13"/>
  <c r="BW74" i="13"/>
  <c r="BV74" i="13"/>
  <c r="BU74" i="13"/>
  <c r="BN74" i="13"/>
  <c r="BM74" i="13"/>
  <c r="BI74" i="13"/>
  <c r="BH74" i="13"/>
  <c r="BG74" i="13"/>
  <c r="BF74" i="13"/>
  <c r="BE74" i="13"/>
  <c r="BD74" i="13"/>
  <c r="BC74" i="13"/>
  <c r="BB74" i="13"/>
  <c r="BA74" i="13"/>
  <c r="AZ74" i="13"/>
  <c r="AY74" i="13"/>
  <c r="AX74" i="13"/>
  <c r="AW74" i="13"/>
  <c r="F74" i="13"/>
  <c r="EQ73" i="13"/>
  <c r="EP73" i="13"/>
  <c r="EO73" i="13"/>
  <c r="EN73" i="13"/>
  <c r="EM73" i="13"/>
  <c r="EL73" i="13"/>
  <c r="EK73" i="13"/>
  <c r="EJ73" i="13"/>
  <c r="EI73" i="13"/>
  <c r="EH73" i="13"/>
  <c r="EG73" i="13"/>
  <c r="EF73" i="13"/>
  <c r="EE73" i="13"/>
  <c r="ED73" i="13"/>
  <c r="EC73" i="13"/>
  <c r="EB73" i="13"/>
  <c r="EA73" i="13"/>
  <c r="DZ73" i="13"/>
  <c r="DY73" i="13"/>
  <c r="DX73" i="13"/>
  <c r="DW73" i="13"/>
  <c r="DV73" i="13"/>
  <c r="DU73" i="13"/>
  <c r="DT73" i="13"/>
  <c r="DS73" i="13"/>
  <c r="DR73" i="13"/>
  <c r="DQ73" i="13"/>
  <c r="DP73" i="13"/>
  <c r="DO73" i="13"/>
  <c r="DN73" i="13"/>
  <c r="DM73" i="13"/>
  <c r="DL73" i="13"/>
  <c r="DK73" i="13"/>
  <c r="DD73" i="13"/>
  <c r="DC73" i="13"/>
  <c r="DB73" i="13"/>
  <c r="DA73" i="13"/>
  <c r="CZ73" i="13"/>
  <c r="CY73" i="13"/>
  <c r="CX73" i="13"/>
  <c r="CW73" i="13"/>
  <c r="CV73" i="13"/>
  <c r="CU73" i="13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E73" i="13"/>
  <c r="CD73" i="13"/>
  <c r="CC73" i="13"/>
  <c r="CB73" i="13"/>
  <c r="CA73" i="13"/>
  <c r="BZ73" i="13"/>
  <c r="BY73" i="13"/>
  <c r="BX73" i="13"/>
  <c r="BW73" i="13"/>
  <c r="BV73" i="13"/>
  <c r="BU73" i="13"/>
  <c r="BN73" i="13"/>
  <c r="BM73" i="13"/>
  <c r="BI73" i="13"/>
  <c r="BH73" i="13"/>
  <c r="BG73" i="13"/>
  <c r="BF73" i="13"/>
  <c r="BE73" i="13"/>
  <c r="BD73" i="13"/>
  <c r="BC73" i="13"/>
  <c r="BB73" i="13"/>
  <c r="BA73" i="13"/>
  <c r="AZ73" i="13"/>
  <c r="AY73" i="13"/>
  <c r="AX73" i="13"/>
  <c r="AW73" i="13"/>
  <c r="F73" i="13"/>
  <c r="EQ72" i="13"/>
  <c r="EP72" i="13"/>
  <c r="EO72" i="13"/>
  <c r="EN72" i="13"/>
  <c r="EM72" i="13"/>
  <c r="EL72" i="13"/>
  <c r="EK72" i="13"/>
  <c r="EJ72" i="13"/>
  <c r="EI72" i="13"/>
  <c r="EH72" i="13"/>
  <c r="EG72" i="13"/>
  <c r="EF72" i="13"/>
  <c r="EE72" i="13"/>
  <c r="ED72" i="13"/>
  <c r="EC72" i="13"/>
  <c r="EB72" i="13"/>
  <c r="EA72" i="13"/>
  <c r="DZ72" i="13"/>
  <c r="DY72" i="13"/>
  <c r="DX72" i="13"/>
  <c r="DW72" i="13"/>
  <c r="DV72" i="13"/>
  <c r="DU72" i="13"/>
  <c r="DT72" i="13"/>
  <c r="DS72" i="13"/>
  <c r="DR72" i="13"/>
  <c r="DQ72" i="13"/>
  <c r="DP72" i="13"/>
  <c r="DO72" i="13"/>
  <c r="DN72" i="13"/>
  <c r="DM72" i="13"/>
  <c r="DL72" i="13"/>
  <c r="DK72" i="13"/>
  <c r="DD72" i="13"/>
  <c r="DC72" i="13"/>
  <c r="DB72" i="13"/>
  <c r="DA72" i="13"/>
  <c r="CZ72" i="13"/>
  <c r="CY72" i="13"/>
  <c r="CX72" i="13"/>
  <c r="CW72" i="13"/>
  <c r="CV72" i="13"/>
  <c r="CU72" i="13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CB72" i="13"/>
  <c r="CA72" i="13"/>
  <c r="BZ72" i="13"/>
  <c r="BY72" i="13"/>
  <c r="BX72" i="13"/>
  <c r="BW72" i="13"/>
  <c r="BV72" i="13"/>
  <c r="BU72" i="13"/>
  <c r="BN72" i="13"/>
  <c r="BM72" i="13"/>
  <c r="BI72" i="13"/>
  <c r="BH72" i="13"/>
  <c r="BG72" i="13"/>
  <c r="BF72" i="13"/>
  <c r="BE72" i="13"/>
  <c r="BD72" i="13"/>
  <c r="BC72" i="13"/>
  <c r="BB72" i="13"/>
  <c r="BA72" i="13"/>
  <c r="AZ72" i="13"/>
  <c r="AY72" i="13"/>
  <c r="AX72" i="13"/>
  <c r="AW72" i="13"/>
  <c r="F72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CI71" i="13"/>
  <c r="CH71" i="13"/>
  <c r="CG71" i="13"/>
  <c r="CF71" i="13"/>
  <c r="CE71" i="13"/>
  <c r="CD71" i="13"/>
  <c r="CC71" i="13"/>
  <c r="CB71" i="13"/>
  <c r="CA71" i="13"/>
  <c r="BZ71" i="13"/>
  <c r="BY71" i="13"/>
  <c r="BX71" i="13"/>
  <c r="BW71" i="13"/>
  <c r="BV71" i="13"/>
  <c r="BU71" i="13"/>
  <c r="BN71" i="13"/>
  <c r="BM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F71" i="13"/>
  <c r="EQ70" i="13"/>
  <c r="EP70" i="13"/>
  <c r="EO70" i="13"/>
  <c r="EN70" i="13"/>
  <c r="EM70" i="13"/>
  <c r="EL70" i="13"/>
  <c r="EK70" i="13"/>
  <c r="EJ70" i="13"/>
  <c r="EI70" i="13"/>
  <c r="EH70" i="13"/>
  <c r="EG70" i="13"/>
  <c r="EF70" i="13"/>
  <c r="EE70" i="13"/>
  <c r="ED70" i="13"/>
  <c r="EC70" i="13"/>
  <c r="EB70" i="13"/>
  <c r="EA70" i="13"/>
  <c r="DZ70" i="13"/>
  <c r="DY70" i="13"/>
  <c r="DX70" i="13"/>
  <c r="DW70" i="13"/>
  <c r="DV70" i="13"/>
  <c r="DU70" i="13"/>
  <c r="DT70" i="13"/>
  <c r="DS70" i="13"/>
  <c r="DR70" i="13"/>
  <c r="DQ70" i="13"/>
  <c r="DP70" i="13"/>
  <c r="DO70" i="13"/>
  <c r="DN70" i="13"/>
  <c r="DM70" i="13"/>
  <c r="DL70" i="13"/>
  <c r="DK70" i="13"/>
  <c r="DD70" i="13"/>
  <c r="DC70" i="13"/>
  <c r="DB70" i="13"/>
  <c r="DA70" i="13"/>
  <c r="CZ70" i="13"/>
  <c r="CY70" i="13"/>
  <c r="CX70" i="13"/>
  <c r="CW70" i="13"/>
  <c r="CV70" i="13"/>
  <c r="CU70" i="13"/>
  <c r="CT70" i="13"/>
  <c r="CS70" i="13"/>
  <c r="CR70" i="13"/>
  <c r="CQ70" i="13"/>
  <c r="CP70" i="13"/>
  <c r="CO70" i="13"/>
  <c r="CN70" i="13"/>
  <c r="CM70" i="13"/>
  <c r="CL70" i="13"/>
  <c r="CK70" i="13"/>
  <c r="CJ70" i="13"/>
  <c r="CI70" i="13"/>
  <c r="CH70" i="13"/>
  <c r="CG70" i="13"/>
  <c r="CF70" i="13"/>
  <c r="CE70" i="13"/>
  <c r="CD70" i="13"/>
  <c r="CC70" i="13"/>
  <c r="CB70" i="13"/>
  <c r="CA70" i="13"/>
  <c r="BZ70" i="13"/>
  <c r="BY70" i="13"/>
  <c r="BX70" i="13"/>
  <c r="BW70" i="13"/>
  <c r="BV70" i="13"/>
  <c r="BU70" i="13"/>
  <c r="BN70" i="13"/>
  <c r="BM70" i="13"/>
  <c r="BI70" i="13"/>
  <c r="BH70" i="13"/>
  <c r="BG70" i="13"/>
  <c r="BF70" i="13"/>
  <c r="BE70" i="13"/>
  <c r="BD70" i="13"/>
  <c r="BC70" i="13"/>
  <c r="BB70" i="13"/>
  <c r="BA70" i="13"/>
  <c r="AZ70" i="13"/>
  <c r="AY70" i="13"/>
  <c r="AX70" i="13"/>
  <c r="AW70" i="13"/>
  <c r="F70" i="13"/>
  <c r="EQ69" i="13"/>
  <c r="EP69" i="13"/>
  <c r="EO69" i="13"/>
  <c r="EN69" i="13"/>
  <c r="EM69" i="13"/>
  <c r="EL69" i="13"/>
  <c r="EK69" i="13"/>
  <c r="EJ69" i="13"/>
  <c r="EI69" i="13"/>
  <c r="EH69" i="13"/>
  <c r="EG69" i="13"/>
  <c r="EF69" i="13"/>
  <c r="EE69" i="13"/>
  <c r="ED69" i="13"/>
  <c r="EC69" i="13"/>
  <c r="EB69" i="13"/>
  <c r="EA69" i="13"/>
  <c r="DZ69" i="13"/>
  <c r="DY69" i="13"/>
  <c r="DX69" i="13"/>
  <c r="DW69" i="13"/>
  <c r="DV69" i="13"/>
  <c r="DU69" i="13"/>
  <c r="DT69" i="13"/>
  <c r="DS69" i="13"/>
  <c r="DR69" i="13"/>
  <c r="DQ69" i="13"/>
  <c r="DP69" i="13"/>
  <c r="DO69" i="13"/>
  <c r="DN69" i="13"/>
  <c r="DM69" i="13"/>
  <c r="DL69" i="13"/>
  <c r="DK69" i="13"/>
  <c r="DD69" i="13"/>
  <c r="DC69" i="13"/>
  <c r="DB69" i="13"/>
  <c r="DA69" i="13"/>
  <c r="CZ69" i="13"/>
  <c r="CY69" i="13"/>
  <c r="CX69" i="13"/>
  <c r="CW69" i="13"/>
  <c r="CV69" i="13"/>
  <c r="CU69" i="13"/>
  <c r="CT69" i="13"/>
  <c r="CS69" i="13"/>
  <c r="CR69" i="13"/>
  <c r="CQ69" i="13"/>
  <c r="CP69" i="13"/>
  <c r="CO69" i="13"/>
  <c r="CN69" i="13"/>
  <c r="CM69" i="13"/>
  <c r="CL69" i="13"/>
  <c r="CK69" i="13"/>
  <c r="CJ69" i="13"/>
  <c r="CI69" i="13"/>
  <c r="CH69" i="13"/>
  <c r="CG69" i="13"/>
  <c r="CF69" i="13"/>
  <c r="CE69" i="13"/>
  <c r="CD69" i="13"/>
  <c r="CC69" i="13"/>
  <c r="CB69" i="13"/>
  <c r="CA69" i="13"/>
  <c r="BZ69" i="13"/>
  <c r="BY69" i="13"/>
  <c r="BX69" i="13"/>
  <c r="BW69" i="13"/>
  <c r="BV69" i="13"/>
  <c r="BU69" i="13"/>
  <c r="BN69" i="13"/>
  <c r="BM69" i="13"/>
  <c r="BI69" i="13"/>
  <c r="BH69" i="13"/>
  <c r="BG69" i="13"/>
  <c r="BF69" i="13"/>
  <c r="BE69" i="13"/>
  <c r="BD69" i="13"/>
  <c r="BC69" i="13"/>
  <c r="BB69" i="13"/>
  <c r="BA69" i="13"/>
  <c r="AZ69" i="13"/>
  <c r="AY69" i="13"/>
  <c r="AX69" i="13"/>
  <c r="AW69" i="13"/>
  <c r="F69" i="13"/>
  <c r="EQ68" i="13"/>
  <c r="EP68" i="13"/>
  <c r="EO68" i="13"/>
  <c r="EN68" i="13"/>
  <c r="EM68" i="13"/>
  <c r="EL68" i="13"/>
  <c r="EK68" i="13"/>
  <c r="EJ68" i="13"/>
  <c r="EI68" i="13"/>
  <c r="EH68" i="13"/>
  <c r="EG68" i="13"/>
  <c r="EF68" i="13"/>
  <c r="EE68" i="13"/>
  <c r="ED68" i="13"/>
  <c r="EC68" i="13"/>
  <c r="EB68" i="13"/>
  <c r="EA68" i="13"/>
  <c r="DZ68" i="13"/>
  <c r="DY68" i="13"/>
  <c r="DX68" i="13"/>
  <c r="DW68" i="13"/>
  <c r="DV68" i="13"/>
  <c r="DU68" i="13"/>
  <c r="DT68" i="13"/>
  <c r="DS68" i="13"/>
  <c r="DR68" i="13"/>
  <c r="DQ68" i="13"/>
  <c r="DP68" i="13"/>
  <c r="DO68" i="13"/>
  <c r="DN68" i="13"/>
  <c r="DM68" i="13"/>
  <c r="DL68" i="13"/>
  <c r="DK68" i="13"/>
  <c r="DD68" i="13"/>
  <c r="DC68" i="13"/>
  <c r="DB68" i="13"/>
  <c r="DA68" i="13"/>
  <c r="CZ68" i="13"/>
  <c r="CY68" i="13"/>
  <c r="CX68" i="13"/>
  <c r="CW68" i="13"/>
  <c r="CV68" i="13"/>
  <c r="CU68" i="13"/>
  <c r="CT68" i="13"/>
  <c r="CS68" i="13"/>
  <c r="CR68" i="13"/>
  <c r="CQ68" i="13"/>
  <c r="CP68" i="13"/>
  <c r="CO68" i="13"/>
  <c r="CN68" i="13"/>
  <c r="CM68" i="13"/>
  <c r="CL68" i="13"/>
  <c r="CK68" i="13"/>
  <c r="CJ68" i="13"/>
  <c r="CI68" i="13"/>
  <c r="CH68" i="13"/>
  <c r="CG68" i="13"/>
  <c r="CF68" i="13"/>
  <c r="CE68" i="13"/>
  <c r="CD68" i="13"/>
  <c r="CC68" i="13"/>
  <c r="CB68" i="13"/>
  <c r="CA68" i="13"/>
  <c r="BZ68" i="13"/>
  <c r="BY68" i="13"/>
  <c r="BX68" i="13"/>
  <c r="BW68" i="13"/>
  <c r="BV68" i="13"/>
  <c r="BU68" i="13"/>
  <c r="BN68" i="13"/>
  <c r="BM68" i="13"/>
  <c r="BI68" i="13"/>
  <c r="BH68" i="13"/>
  <c r="BG68" i="13"/>
  <c r="BF68" i="13"/>
  <c r="BE68" i="13"/>
  <c r="BD68" i="13"/>
  <c r="BC68" i="13"/>
  <c r="BB68" i="13"/>
  <c r="BA68" i="13"/>
  <c r="AZ68" i="13"/>
  <c r="AY68" i="13"/>
  <c r="AX68" i="13"/>
  <c r="AW68" i="13"/>
  <c r="F68" i="13"/>
  <c r="EQ67" i="13"/>
  <c r="EP67" i="13"/>
  <c r="EO67" i="13"/>
  <c r="EN67" i="13"/>
  <c r="EM67" i="13"/>
  <c r="EL67" i="13"/>
  <c r="EK67" i="13"/>
  <c r="EJ67" i="13"/>
  <c r="EI67" i="13"/>
  <c r="EH67" i="13"/>
  <c r="EG67" i="13"/>
  <c r="EF67" i="13"/>
  <c r="EE67" i="13"/>
  <c r="ED67" i="13"/>
  <c r="EC67" i="13"/>
  <c r="EB67" i="13"/>
  <c r="EA67" i="13"/>
  <c r="DZ67" i="13"/>
  <c r="DY67" i="13"/>
  <c r="DX67" i="13"/>
  <c r="DW67" i="13"/>
  <c r="DV67" i="13"/>
  <c r="DU67" i="13"/>
  <c r="DT67" i="13"/>
  <c r="DS67" i="13"/>
  <c r="DR67" i="13"/>
  <c r="DQ67" i="13"/>
  <c r="DP67" i="13"/>
  <c r="DO67" i="13"/>
  <c r="DN67" i="13"/>
  <c r="DM67" i="13"/>
  <c r="DL67" i="13"/>
  <c r="DK67" i="13"/>
  <c r="DD67" i="13"/>
  <c r="DC67" i="13"/>
  <c r="DB67" i="13"/>
  <c r="DA67" i="13"/>
  <c r="CZ67" i="13"/>
  <c r="CY67" i="13"/>
  <c r="CX67" i="13"/>
  <c r="CW67" i="13"/>
  <c r="CV67" i="13"/>
  <c r="CU67" i="13"/>
  <c r="CT67" i="13"/>
  <c r="CS67" i="13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E67" i="13"/>
  <c r="CD67" i="13"/>
  <c r="CC67" i="13"/>
  <c r="CB67" i="13"/>
  <c r="CA67" i="13"/>
  <c r="BZ67" i="13"/>
  <c r="BY67" i="13"/>
  <c r="BX67" i="13"/>
  <c r="BW67" i="13"/>
  <c r="BV67" i="13"/>
  <c r="BU67" i="13"/>
  <c r="BN67" i="13"/>
  <c r="BM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F67" i="13"/>
  <c r="EQ66" i="13"/>
  <c r="EP66" i="13"/>
  <c r="EO66" i="13"/>
  <c r="EN66" i="13"/>
  <c r="EM66" i="13"/>
  <c r="EL66" i="13"/>
  <c r="EK66" i="13"/>
  <c r="EJ66" i="13"/>
  <c r="EI66" i="13"/>
  <c r="EH66" i="13"/>
  <c r="EG66" i="13"/>
  <c r="EF66" i="13"/>
  <c r="EE66" i="13"/>
  <c r="ED66" i="13"/>
  <c r="EC66" i="13"/>
  <c r="EB66" i="13"/>
  <c r="EA66" i="13"/>
  <c r="DZ66" i="13"/>
  <c r="DY66" i="13"/>
  <c r="DX66" i="13"/>
  <c r="DW66" i="13"/>
  <c r="DV66" i="13"/>
  <c r="DU66" i="13"/>
  <c r="DT66" i="13"/>
  <c r="DS66" i="13"/>
  <c r="DR66" i="13"/>
  <c r="DQ66" i="13"/>
  <c r="DP66" i="13"/>
  <c r="DO66" i="13"/>
  <c r="DN66" i="13"/>
  <c r="DM66" i="13"/>
  <c r="DL66" i="13"/>
  <c r="DK66" i="13"/>
  <c r="DD66" i="13"/>
  <c r="DC66" i="13"/>
  <c r="DB66" i="13"/>
  <c r="DA66" i="13"/>
  <c r="CZ66" i="13"/>
  <c r="CY66" i="13"/>
  <c r="CX66" i="13"/>
  <c r="CW66" i="13"/>
  <c r="CV66" i="13"/>
  <c r="CU66" i="13"/>
  <c r="CT66" i="13"/>
  <c r="CS66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E66" i="13"/>
  <c r="CD66" i="13"/>
  <c r="CC66" i="13"/>
  <c r="CB66" i="13"/>
  <c r="CA66" i="13"/>
  <c r="BZ66" i="13"/>
  <c r="BY66" i="13"/>
  <c r="BX66" i="13"/>
  <c r="BW66" i="13"/>
  <c r="BV66" i="13"/>
  <c r="BU66" i="13"/>
  <c r="BN66" i="13"/>
  <c r="BM66" i="13"/>
  <c r="BI66" i="13"/>
  <c r="BH66" i="13"/>
  <c r="BG66" i="13"/>
  <c r="BF66" i="13"/>
  <c r="BE66" i="13"/>
  <c r="BD66" i="13"/>
  <c r="BC66" i="13"/>
  <c r="BB66" i="13"/>
  <c r="BA66" i="13"/>
  <c r="AZ66" i="13"/>
  <c r="AY66" i="13"/>
  <c r="AX66" i="13"/>
  <c r="AW66" i="13"/>
  <c r="F66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DK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CB65" i="13"/>
  <c r="CA65" i="13"/>
  <c r="BZ65" i="13"/>
  <c r="BY65" i="13"/>
  <c r="BX65" i="13"/>
  <c r="BW65" i="13"/>
  <c r="BV65" i="13"/>
  <c r="BU65" i="13"/>
  <c r="BN65" i="13"/>
  <c r="BM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F65" i="13"/>
  <c r="EQ64" i="13"/>
  <c r="EP64" i="13"/>
  <c r="EO64" i="13"/>
  <c r="EN64" i="13"/>
  <c r="EM64" i="13"/>
  <c r="EL64" i="13"/>
  <c r="EK64" i="13"/>
  <c r="EJ64" i="13"/>
  <c r="EI64" i="13"/>
  <c r="EH64" i="13"/>
  <c r="EG64" i="13"/>
  <c r="EF64" i="13"/>
  <c r="EE64" i="13"/>
  <c r="ED64" i="13"/>
  <c r="EC64" i="13"/>
  <c r="EB64" i="13"/>
  <c r="EA64" i="13"/>
  <c r="DZ64" i="13"/>
  <c r="DY64" i="13"/>
  <c r="DX64" i="13"/>
  <c r="DW64" i="13"/>
  <c r="DV64" i="13"/>
  <c r="DU64" i="13"/>
  <c r="DT64" i="13"/>
  <c r="DS64" i="13"/>
  <c r="DR64" i="13"/>
  <c r="DQ64" i="13"/>
  <c r="DP64" i="13"/>
  <c r="DO64" i="13"/>
  <c r="DN64" i="13"/>
  <c r="DM64" i="13"/>
  <c r="DL64" i="13"/>
  <c r="DK64" i="13"/>
  <c r="DD64" i="13"/>
  <c r="DC64" i="13"/>
  <c r="DB64" i="13"/>
  <c r="DA64" i="13"/>
  <c r="CZ64" i="13"/>
  <c r="CY64" i="13"/>
  <c r="CX64" i="13"/>
  <c r="CW64" i="13"/>
  <c r="CV64" i="13"/>
  <c r="CU64" i="13"/>
  <c r="CT64" i="13"/>
  <c r="CS64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CB64" i="13"/>
  <c r="CA64" i="13"/>
  <c r="BZ64" i="13"/>
  <c r="BY64" i="13"/>
  <c r="BX64" i="13"/>
  <c r="BW64" i="13"/>
  <c r="BV64" i="13"/>
  <c r="BU64" i="13"/>
  <c r="BN64" i="13"/>
  <c r="BM64" i="13"/>
  <c r="BI64" i="13"/>
  <c r="BH64" i="13"/>
  <c r="BG64" i="13"/>
  <c r="BF64" i="13"/>
  <c r="BE64" i="13"/>
  <c r="BD64" i="13"/>
  <c r="BC64" i="13"/>
  <c r="BB64" i="13"/>
  <c r="BA64" i="13"/>
  <c r="AZ64" i="13"/>
  <c r="AY64" i="13"/>
  <c r="AX64" i="13"/>
  <c r="AW64" i="13"/>
  <c r="F64" i="13"/>
  <c r="EQ63" i="13"/>
  <c r="EP63" i="13"/>
  <c r="EO63" i="13"/>
  <c r="EN63" i="13"/>
  <c r="EM63" i="13"/>
  <c r="EL63" i="13"/>
  <c r="EK63" i="13"/>
  <c r="EJ63" i="13"/>
  <c r="EI63" i="13"/>
  <c r="EH63" i="13"/>
  <c r="EG63" i="13"/>
  <c r="EF63" i="13"/>
  <c r="EE63" i="13"/>
  <c r="ED63" i="13"/>
  <c r="EC63" i="13"/>
  <c r="EB63" i="13"/>
  <c r="EA63" i="13"/>
  <c r="DZ63" i="13"/>
  <c r="DY63" i="13"/>
  <c r="DX63" i="13"/>
  <c r="DW63" i="13"/>
  <c r="DV63" i="13"/>
  <c r="DU63" i="13"/>
  <c r="DT63" i="13"/>
  <c r="DS63" i="13"/>
  <c r="DR63" i="13"/>
  <c r="DQ63" i="13"/>
  <c r="DP63" i="13"/>
  <c r="DO63" i="13"/>
  <c r="DN63" i="13"/>
  <c r="DM63" i="13"/>
  <c r="DL63" i="13"/>
  <c r="DK63" i="13"/>
  <c r="DD63" i="13"/>
  <c r="DC63" i="13"/>
  <c r="DB63" i="13"/>
  <c r="DA63" i="13"/>
  <c r="CZ63" i="13"/>
  <c r="CY63" i="13"/>
  <c r="CX63" i="13"/>
  <c r="CW63" i="13"/>
  <c r="CV63" i="13"/>
  <c r="CU63" i="13"/>
  <c r="CT63" i="13"/>
  <c r="CS63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CB63" i="13"/>
  <c r="CA63" i="13"/>
  <c r="BZ63" i="13"/>
  <c r="BY63" i="13"/>
  <c r="BX63" i="13"/>
  <c r="BW63" i="13"/>
  <c r="BV63" i="13"/>
  <c r="BU63" i="13"/>
  <c r="BN63" i="13"/>
  <c r="BM63" i="13"/>
  <c r="BI63" i="13"/>
  <c r="BH63" i="13"/>
  <c r="BG63" i="13"/>
  <c r="BF63" i="13"/>
  <c r="BE63" i="13"/>
  <c r="BD63" i="13"/>
  <c r="BC63" i="13"/>
  <c r="BB63" i="13"/>
  <c r="BA63" i="13"/>
  <c r="AZ63" i="13"/>
  <c r="AY63" i="13"/>
  <c r="AX63" i="13"/>
  <c r="AW63" i="13"/>
  <c r="F63" i="13"/>
  <c r="EQ62" i="13"/>
  <c r="EP62" i="13"/>
  <c r="EO62" i="13"/>
  <c r="EN62" i="13"/>
  <c r="EM62" i="13"/>
  <c r="EL62" i="13"/>
  <c r="EK62" i="13"/>
  <c r="EJ62" i="13"/>
  <c r="EI62" i="13"/>
  <c r="EH62" i="13"/>
  <c r="EG62" i="13"/>
  <c r="EF62" i="13"/>
  <c r="EE62" i="13"/>
  <c r="ED62" i="13"/>
  <c r="EC62" i="13"/>
  <c r="EB62" i="13"/>
  <c r="EA62" i="13"/>
  <c r="DZ62" i="13"/>
  <c r="DY62" i="13"/>
  <c r="DX62" i="13"/>
  <c r="DW62" i="13"/>
  <c r="DV62" i="13"/>
  <c r="DU62" i="13"/>
  <c r="DT62" i="13"/>
  <c r="DS62" i="13"/>
  <c r="DR62" i="13"/>
  <c r="DQ62" i="13"/>
  <c r="DP62" i="13"/>
  <c r="DO62" i="13"/>
  <c r="DN62" i="13"/>
  <c r="DM62" i="13"/>
  <c r="DL62" i="13"/>
  <c r="DK62" i="13"/>
  <c r="DD62" i="13"/>
  <c r="DC62" i="13"/>
  <c r="DB62" i="13"/>
  <c r="DA62" i="13"/>
  <c r="CZ62" i="13"/>
  <c r="CY62" i="13"/>
  <c r="CX62" i="13"/>
  <c r="CW62" i="13"/>
  <c r="CV62" i="13"/>
  <c r="CU62" i="13"/>
  <c r="CT62" i="13"/>
  <c r="CS62" i="13"/>
  <c r="CR62" i="13"/>
  <c r="CQ62" i="13"/>
  <c r="CP62" i="13"/>
  <c r="CO62" i="13"/>
  <c r="CN62" i="13"/>
  <c r="CM62" i="13"/>
  <c r="CL62" i="13"/>
  <c r="CK62" i="13"/>
  <c r="CJ62" i="13"/>
  <c r="CI62" i="13"/>
  <c r="CH62" i="13"/>
  <c r="CG62" i="13"/>
  <c r="CF62" i="13"/>
  <c r="CE62" i="13"/>
  <c r="CD62" i="13"/>
  <c r="CC62" i="13"/>
  <c r="CB62" i="13"/>
  <c r="CA62" i="13"/>
  <c r="BZ62" i="13"/>
  <c r="BY62" i="13"/>
  <c r="BX62" i="13"/>
  <c r="BW62" i="13"/>
  <c r="BV62" i="13"/>
  <c r="BU62" i="13"/>
  <c r="BN62" i="13"/>
  <c r="BM62" i="13"/>
  <c r="BI62" i="13"/>
  <c r="BH62" i="13"/>
  <c r="BG62" i="13"/>
  <c r="BF62" i="13"/>
  <c r="BE62" i="13"/>
  <c r="BD62" i="13"/>
  <c r="BC62" i="13"/>
  <c r="BB62" i="13"/>
  <c r="BA62" i="13"/>
  <c r="AZ62" i="13"/>
  <c r="AY62" i="13"/>
  <c r="AX62" i="13"/>
  <c r="AW62" i="13"/>
  <c r="F62" i="13"/>
  <c r="EQ61" i="13"/>
  <c r="EP61" i="13"/>
  <c r="EO61" i="13"/>
  <c r="EN61" i="13"/>
  <c r="EM61" i="13"/>
  <c r="EL61" i="13"/>
  <c r="EK61" i="13"/>
  <c r="EJ61" i="13"/>
  <c r="EI61" i="13"/>
  <c r="EH61" i="13"/>
  <c r="EG61" i="13"/>
  <c r="EF61" i="13"/>
  <c r="EE61" i="13"/>
  <c r="ED61" i="13"/>
  <c r="EC61" i="13"/>
  <c r="EB61" i="13"/>
  <c r="EA61" i="13"/>
  <c r="DZ61" i="13"/>
  <c r="DY61" i="13"/>
  <c r="DX61" i="13"/>
  <c r="DW61" i="13"/>
  <c r="DV61" i="13"/>
  <c r="DU61" i="13"/>
  <c r="DT61" i="13"/>
  <c r="DS61" i="13"/>
  <c r="DR61" i="13"/>
  <c r="DQ61" i="13"/>
  <c r="DP61" i="13"/>
  <c r="DO61" i="13"/>
  <c r="DN61" i="13"/>
  <c r="DM61" i="13"/>
  <c r="DL61" i="13"/>
  <c r="DK61" i="13"/>
  <c r="DD61" i="13"/>
  <c r="DC61" i="13"/>
  <c r="DB61" i="13"/>
  <c r="DA61" i="13"/>
  <c r="CZ61" i="13"/>
  <c r="CY61" i="13"/>
  <c r="CX61" i="13"/>
  <c r="CW61" i="13"/>
  <c r="CV61" i="13"/>
  <c r="CU61" i="13"/>
  <c r="CT61" i="13"/>
  <c r="CS61" i="13"/>
  <c r="CR61" i="13"/>
  <c r="CQ61" i="13"/>
  <c r="CP61" i="13"/>
  <c r="CO61" i="13"/>
  <c r="CN61" i="13"/>
  <c r="CM61" i="13"/>
  <c r="CL61" i="13"/>
  <c r="CK61" i="13"/>
  <c r="CJ61" i="13"/>
  <c r="CI61" i="13"/>
  <c r="CH61" i="13"/>
  <c r="CG61" i="13"/>
  <c r="CF61" i="13"/>
  <c r="CE61" i="13"/>
  <c r="CD61" i="13"/>
  <c r="CC61" i="13"/>
  <c r="CB61" i="13"/>
  <c r="CA61" i="13"/>
  <c r="BZ61" i="13"/>
  <c r="BY61" i="13"/>
  <c r="BX61" i="13"/>
  <c r="BW61" i="13"/>
  <c r="BV61" i="13"/>
  <c r="BU61" i="13"/>
  <c r="BN61" i="13"/>
  <c r="BM61" i="13"/>
  <c r="BI61" i="13"/>
  <c r="BH61" i="13"/>
  <c r="BG61" i="13"/>
  <c r="BF61" i="13"/>
  <c r="BE61" i="13"/>
  <c r="BD61" i="13"/>
  <c r="BC61" i="13"/>
  <c r="BB61" i="13"/>
  <c r="BA61" i="13"/>
  <c r="AZ61" i="13"/>
  <c r="AY61" i="13"/>
  <c r="AX61" i="13"/>
  <c r="AW61" i="13"/>
  <c r="F61" i="13"/>
  <c r="EQ60" i="13"/>
  <c r="EP60" i="13"/>
  <c r="EO60" i="13"/>
  <c r="EN60" i="13"/>
  <c r="EM60" i="13"/>
  <c r="EL60" i="13"/>
  <c r="EK60" i="13"/>
  <c r="EJ60" i="13"/>
  <c r="EI60" i="13"/>
  <c r="EH60" i="13"/>
  <c r="EG60" i="13"/>
  <c r="EF60" i="13"/>
  <c r="EE60" i="13"/>
  <c r="ED60" i="13"/>
  <c r="EC60" i="13"/>
  <c r="EB60" i="13"/>
  <c r="EA60" i="13"/>
  <c r="DZ60" i="13"/>
  <c r="DY60" i="13"/>
  <c r="DX60" i="13"/>
  <c r="DW60" i="13"/>
  <c r="DV60" i="13"/>
  <c r="DU60" i="13"/>
  <c r="DT60" i="13"/>
  <c r="DS60" i="13"/>
  <c r="DR60" i="13"/>
  <c r="DQ60" i="13"/>
  <c r="DP60" i="13"/>
  <c r="DO60" i="13"/>
  <c r="DN60" i="13"/>
  <c r="DM60" i="13"/>
  <c r="DL60" i="13"/>
  <c r="DK60" i="13"/>
  <c r="DD60" i="13"/>
  <c r="DC60" i="13"/>
  <c r="DB60" i="13"/>
  <c r="DA60" i="13"/>
  <c r="CZ60" i="13"/>
  <c r="CY60" i="13"/>
  <c r="CX60" i="13"/>
  <c r="CW60" i="13"/>
  <c r="CV60" i="13"/>
  <c r="CU60" i="13"/>
  <c r="CT60" i="13"/>
  <c r="CS60" i="13"/>
  <c r="CR60" i="13"/>
  <c r="CQ60" i="13"/>
  <c r="CP60" i="13"/>
  <c r="CO60" i="13"/>
  <c r="CN60" i="13"/>
  <c r="CM60" i="13"/>
  <c r="CL60" i="13"/>
  <c r="CK60" i="13"/>
  <c r="CJ60" i="13"/>
  <c r="CI60" i="13"/>
  <c r="CH60" i="13"/>
  <c r="CG60" i="13"/>
  <c r="CF60" i="13"/>
  <c r="CE60" i="13"/>
  <c r="CD60" i="13"/>
  <c r="CC60" i="13"/>
  <c r="CB60" i="13"/>
  <c r="CA60" i="13"/>
  <c r="BZ60" i="13"/>
  <c r="BY60" i="13"/>
  <c r="BX60" i="13"/>
  <c r="BW60" i="13"/>
  <c r="BV60" i="13"/>
  <c r="BU60" i="13"/>
  <c r="BN60" i="13"/>
  <c r="BM60" i="13"/>
  <c r="BI60" i="13"/>
  <c r="BH60" i="13"/>
  <c r="BG60" i="13"/>
  <c r="BF60" i="13"/>
  <c r="BE60" i="13"/>
  <c r="BD60" i="13"/>
  <c r="BC60" i="13"/>
  <c r="BB60" i="13"/>
  <c r="BA60" i="13"/>
  <c r="AZ60" i="13"/>
  <c r="AY60" i="13"/>
  <c r="AX60" i="13"/>
  <c r="AW60" i="13"/>
  <c r="F60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CB59" i="13"/>
  <c r="CA59" i="13"/>
  <c r="BZ59" i="13"/>
  <c r="BY59" i="13"/>
  <c r="BX59" i="13"/>
  <c r="BW59" i="13"/>
  <c r="BV59" i="13"/>
  <c r="BU59" i="13"/>
  <c r="BN59" i="13"/>
  <c r="BM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F59" i="13"/>
  <c r="EQ58" i="13"/>
  <c r="EP58" i="13"/>
  <c r="EO58" i="13"/>
  <c r="EN58" i="13"/>
  <c r="EM58" i="13"/>
  <c r="EL58" i="13"/>
  <c r="EK58" i="13"/>
  <c r="EJ58" i="13"/>
  <c r="EI58" i="13"/>
  <c r="EH58" i="13"/>
  <c r="EG58" i="13"/>
  <c r="EF58" i="13"/>
  <c r="EE58" i="13"/>
  <c r="ED58" i="13"/>
  <c r="EC58" i="13"/>
  <c r="EB58" i="13"/>
  <c r="EA58" i="13"/>
  <c r="DZ58" i="13"/>
  <c r="DY58" i="13"/>
  <c r="DX58" i="13"/>
  <c r="DW58" i="13"/>
  <c r="DV58" i="13"/>
  <c r="DU58" i="13"/>
  <c r="DT58" i="13"/>
  <c r="DS58" i="13"/>
  <c r="DR58" i="13"/>
  <c r="DQ58" i="13"/>
  <c r="DP58" i="13"/>
  <c r="DO58" i="13"/>
  <c r="DN58" i="13"/>
  <c r="DM58" i="13"/>
  <c r="DL58" i="13"/>
  <c r="DK58" i="13"/>
  <c r="DD58" i="13"/>
  <c r="DC58" i="13"/>
  <c r="DB58" i="13"/>
  <c r="DA58" i="13"/>
  <c r="CZ58" i="13"/>
  <c r="CY58" i="13"/>
  <c r="CX58" i="13"/>
  <c r="CW58" i="13"/>
  <c r="CV58" i="13"/>
  <c r="CU58" i="13"/>
  <c r="CT58" i="13"/>
  <c r="CS58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E58" i="13"/>
  <c r="CD58" i="13"/>
  <c r="CC58" i="13"/>
  <c r="CB58" i="13"/>
  <c r="CA58" i="13"/>
  <c r="BZ58" i="13"/>
  <c r="BY58" i="13"/>
  <c r="BX58" i="13"/>
  <c r="BW58" i="13"/>
  <c r="BV58" i="13"/>
  <c r="BU58" i="13"/>
  <c r="BN58" i="13"/>
  <c r="BM58" i="13"/>
  <c r="BI58" i="13"/>
  <c r="BH58" i="13"/>
  <c r="BG58" i="13"/>
  <c r="BF58" i="13"/>
  <c r="BE58" i="13"/>
  <c r="BD58" i="13"/>
  <c r="BC58" i="13"/>
  <c r="BB58" i="13"/>
  <c r="BA58" i="13"/>
  <c r="AZ58" i="13"/>
  <c r="AY58" i="13"/>
  <c r="AX58" i="13"/>
  <c r="AW58" i="13"/>
  <c r="F58" i="13"/>
  <c r="EQ57" i="13"/>
  <c r="EP57" i="13"/>
  <c r="EO57" i="13"/>
  <c r="EN57" i="13"/>
  <c r="EM57" i="13"/>
  <c r="EL57" i="13"/>
  <c r="EK57" i="13"/>
  <c r="EJ57" i="13"/>
  <c r="EI57" i="13"/>
  <c r="EH57" i="13"/>
  <c r="EG57" i="13"/>
  <c r="EF57" i="13"/>
  <c r="EE57" i="13"/>
  <c r="ED57" i="13"/>
  <c r="EC57" i="13"/>
  <c r="EB57" i="13"/>
  <c r="EA57" i="13"/>
  <c r="DZ57" i="13"/>
  <c r="DY57" i="13"/>
  <c r="DX57" i="13"/>
  <c r="DW57" i="13"/>
  <c r="DV57" i="13"/>
  <c r="DU57" i="13"/>
  <c r="DT57" i="13"/>
  <c r="DS57" i="13"/>
  <c r="DR57" i="13"/>
  <c r="DQ57" i="13"/>
  <c r="DP57" i="13"/>
  <c r="DO57" i="13"/>
  <c r="DN57" i="13"/>
  <c r="DM57" i="13"/>
  <c r="DL57" i="13"/>
  <c r="DK57" i="13"/>
  <c r="DD57" i="13"/>
  <c r="DC57" i="13"/>
  <c r="DB57" i="13"/>
  <c r="DA57" i="13"/>
  <c r="CZ57" i="13"/>
  <c r="CY57" i="13"/>
  <c r="CX57" i="13"/>
  <c r="CW57" i="13"/>
  <c r="CV57" i="13"/>
  <c r="CU57" i="13"/>
  <c r="CT57" i="13"/>
  <c r="CS57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C57" i="13"/>
  <c r="CB57" i="13"/>
  <c r="CA57" i="13"/>
  <c r="BZ57" i="13"/>
  <c r="BY57" i="13"/>
  <c r="BX57" i="13"/>
  <c r="BW57" i="13"/>
  <c r="BV57" i="13"/>
  <c r="BU57" i="13"/>
  <c r="BN57" i="13"/>
  <c r="BM57" i="13"/>
  <c r="BI57" i="13"/>
  <c r="BH57" i="13"/>
  <c r="BG57" i="13"/>
  <c r="BF57" i="13"/>
  <c r="BE57" i="13"/>
  <c r="BD57" i="13"/>
  <c r="BC57" i="13"/>
  <c r="BB57" i="13"/>
  <c r="BA57" i="13"/>
  <c r="AZ57" i="13"/>
  <c r="AY57" i="13"/>
  <c r="AX57" i="13"/>
  <c r="AW57" i="13"/>
  <c r="F57" i="13"/>
  <c r="EQ56" i="13"/>
  <c r="EP56" i="13"/>
  <c r="EO56" i="13"/>
  <c r="EN56" i="13"/>
  <c r="EM56" i="13"/>
  <c r="EL56" i="13"/>
  <c r="EK56" i="13"/>
  <c r="EJ56" i="13"/>
  <c r="EI56" i="13"/>
  <c r="EH56" i="13"/>
  <c r="EG56" i="13"/>
  <c r="EF56" i="13"/>
  <c r="EE56" i="13"/>
  <c r="ED56" i="13"/>
  <c r="EC56" i="13"/>
  <c r="EB56" i="13"/>
  <c r="EA56" i="13"/>
  <c r="DZ56" i="13"/>
  <c r="DY56" i="13"/>
  <c r="DX56" i="13"/>
  <c r="DW56" i="13"/>
  <c r="DV56" i="13"/>
  <c r="DU56" i="13"/>
  <c r="DT56" i="13"/>
  <c r="DS56" i="13"/>
  <c r="DR56" i="13"/>
  <c r="DQ56" i="13"/>
  <c r="DP56" i="13"/>
  <c r="DO56" i="13"/>
  <c r="DN56" i="13"/>
  <c r="DM56" i="13"/>
  <c r="DL56" i="13"/>
  <c r="DK56" i="13"/>
  <c r="DD56" i="13"/>
  <c r="DC56" i="13"/>
  <c r="DB56" i="13"/>
  <c r="DA56" i="13"/>
  <c r="CZ56" i="13"/>
  <c r="CY56" i="13"/>
  <c r="CX56" i="13"/>
  <c r="CW56" i="13"/>
  <c r="CV56" i="13"/>
  <c r="CU56" i="13"/>
  <c r="CT56" i="13"/>
  <c r="CS56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B56" i="13"/>
  <c r="CA56" i="13"/>
  <c r="BZ56" i="13"/>
  <c r="BY56" i="13"/>
  <c r="BX56" i="13"/>
  <c r="BW56" i="13"/>
  <c r="BV56" i="13"/>
  <c r="BU56" i="13"/>
  <c r="BN56" i="13"/>
  <c r="BM56" i="13"/>
  <c r="BI56" i="13"/>
  <c r="BH56" i="13"/>
  <c r="BG56" i="13"/>
  <c r="BF56" i="13"/>
  <c r="BE56" i="13"/>
  <c r="BD56" i="13"/>
  <c r="BC56" i="13"/>
  <c r="BB56" i="13"/>
  <c r="BA56" i="13"/>
  <c r="AZ56" i="13"/>
  <c r="AY56" i="13"/>
  <c r="AX56" i="13"/>
  <c r="AW56" i="13"/>
  <c r="F56" i="13"/>
  <c r="EQ55" i="13"/>
  <c r="EP55" i="13"/>
  <c r="EO55" i="13"/>
  <c r="EN55" i="13"/>
  <c r="EM55" i="13"/>
  <c r="EL55" i="13"/>
  <c r="EK55" i="13"/>
  <c r="EJ55" i="13"/>
  <c r="EI55" i="13"/>
  <c r="EH55" i="13"/>
  <c r="EG55" i="13"/>
  <c r="EF55" i="13"/>
  <c r="EE55" i="13"/>
  <c r="ED55" i="13"/>
  <c r="EC55" i="13"/>
  <c r="EB55" i="13"/>
  <c r="EA55" i="13"/>
  <c r="DZ55" i="13"/>
  <c r="DY55" i="13"/>
  <c r="DX55" i="13"/>
  <c r="DW55" i="13"/>
  <c r="DV55" i="13"/>
  <c r="DU55" i="13"/>
  <c r="DT55" i="13"/>
  <c r="DS55" i="13"/>
  <c r="DR55" i="13"/>
  <c r="DQ55" i="13"/>
  <c r="DP55" i="13"/>
  <c r="DO55" i="13"/>
  <c r="DN55" i="13"/>
  <c r="DM55" i="13"/>
  <c r="DL55" i="13"/>
  <c r="DK55" i="13"/>
  <c r="DD55" i="13"/>
  <c r="DC55" i="13"/>
  <c r="DB55" i="13"/>
  <c r="DA55" i="13"/>
  <c r="CZ55" i="13"/>
  <c r="CY55" i="13"/>
  <c r="CX55" i="13"/>
  <c r="CW55" i="13"/>
  <c r="CV55" i="13"/>
  <c r="CU55" i="13"/>
  <c r="CT55" i="13"/>
  <c r="CS55" i="13"/>
  <c r="CR55" i="13"/>
  <c r="CQ55" i="13"/>
  <c r="CP55" i="13"/>
  <c r="CO55" i="13"/>
  <c r="CN55" i="13"/>
  <c r="CM55" i="13"/>
  <c r="CL55" i="13"/>
  <c r="CK55" i="13"/>
  <c r="CJ55" i="13"/>
  <c r="CI55" i="13"/>
  <c r="CH55" i="13"/>
  <c r="CG55" i="13"/>
  <c r="CF55" i="13"/>
  <c r="CE55" i="13"/>
  <c r="CD55" i="13"/>
  <c r="CC55" i="13"/>
  <c r="CB55" i="13"/>
  <c r="CA55" i="13"/>
  <c r="BZ55" i="13"/>
  <c r="BY55" i="13"/>
  <c r="BX55" i="13"/>
  <c r="BW55" i="13"/>
  <c r="BV55" i="13"/>
  <c r="BU55" i="13"/>
  <c r="BN55" i="13"/>
  <c r="BM55" i="13"/>
  <c r="BI55" i="13"/>
  <c r="BH55" i="13"/>
  <c r="BG55" i="13"/>
  <c r="BF55" i="13"/>
  <c r="BE55" i="13"/>
  <c r="BD55" i="13"/>
  <c r="BC55" i="13"/>
  <c r="BB55" i="13"/>
  <c r="BA55" i="13"/>
  <c r="AZ55" i="13"/>
  <c r="AY55" i="13"/>
  <c r="AX55" i="13"/>
  <c r="AW55" i="13"/>
  <c r="F55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D54" i="13"/>
  <c r="DC54" i="13"/>
  <c r="DB54" i="13"/>
  <c r="DA54" i="13"/>
  <c r="CZ54" i="13"/>
  <c r="CY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N54" i="13"/>
  <c r="BM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F54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DL53" i="13"/>
  <c r="DK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N53" i="13"/>
  <c r="BM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F53" i="13"/>
  <c r="EQ52" i="13"/>
  <c r="EP52" i="13"/>
  <c r="EO52" i="13"/>
  <c r="EN52" i="13"/>
  <c r="EM52" i="13"/>
  <c r="EL52" i="13"/>
  <c r="EK52" i="13"/>
  <c r="EJ52" i="13"/>
  <c r="EI52" i="13"/>
  <c r="EH52" i="13"/>
  <c r="EG52" i="13"/>
  <c r="EF52" i="13"/>
  <c r="EE52" i="13"/>
  <c r="ED52" i="13"/>
  <c r="EC52" i="13"/>
  <c r="EB52" i="13"/>
  <c r="EA52" i="13"/>
  <c r="DZ52" i="13"/>
  <c r="DY52" i="13"/>
  <c r="DX52" i="13"/>
  <c r="DW52" i="13"/>
  <c r="DV52" i="13"/>
  <c r="DU52" i="13"/>
  <c r="DT52" i="13"/>
  <c r="DS52" i="13"/>
  <c r="DR52" i="13"/>
  <c r="DQ52" i="13"/>
  <c r="DP52" i="13"/>
  <c r="DO52" i="13"/>
  <c r="DN52" i="13"/>
  <c r="DM52" i="13"/>
  <c r="DL52" i="13"/>
  <c r="DK52" i="13"/>
  <c r="DD52" i="13"/>
  <c r="DC52" i="13"/>
  <c r="DB52" i="13"/>
  <c r="DA52" i="13"/>
  <c r="CZ52" i="13"/>
  <c r="CY52" i="13"/>
  <c r="CX52" i="13"/>
  <c r="CW52" i="13"/>
  <c r="CV52" i="13"/>
  <c r="CU52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N52" i="13"/>
  <c r="BM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F52" i="13"/>
  <c r="EQ51" i="13"/>
  <c r="EP51" i="13"/>
  <c r="EO51" i="13"/>
  <c r="EN51" i="13"/>
  <c r="EM51" i="13"/>
  <c r="EL51" i="13"/>
  <c r="EK51" i="13"/>
  <c r="EJ51" i="13"/>
  <c r="EI51" i="13"/>
  <c r="EH51" i="13"/>
  <c r="EG51" i="13"/>
  <c r="EF51" i="13"/>
  <c r="EE51" i="13"/>
  <c r="ED51" i="13"/>
  <c r="EC51" i="13"/>
  <c r="EB51" i="13"/>
  <c r="EA51" i="13"/>
  <c r="DZ51" i="13"/>
  <c r="DY51" i="13"/>
  <c r="DX51" i="13"/>
  <c r="DW51" i="13"/>
  <c r="DV51" i="13"/>
  <c r="DU51" i="13"/>
  <c r="DT51" i="13"/>
  <c r="DS51" i="13"/>
  <c r="DR51" i="13"/>
  <c r="DQ51" i="13"/>
  <c r="DP51" i="13"/>
  <c r="DO51" i="13"/>
  <c r="DN51" i="13"/>
  <c r="DM51" i="13"/>
  <c r="DL51" i="13"/>
  <c r="DK51" i="13"/>
  <c r="DD51" i="13"/>
  <c r="DC51" i="13"/>
  <c r="DB51" i="13"/>
  <c r="DA51" i="13"/>
  <c r="CZ51" i="13"/>
  <c r="CY51" i="13"/>
  <c r="CX51" i="13"/>
  <c r="CW51" i="13"/>
  <c r="CV51" i="13"/>
  <c r="CU51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N51" i="13"/>
  <c r="BM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F51" i="13"/>
  <c r="EQ50" i="13"/>
  <c r="EP50" i="13"/>
  <c r="EO50" i="13"/>
  <c r="EN50" i="13"/>
  <c r="EM50" i="13"/>
  <c r="EL50" i="13"/>
  <c r="EK50" i="13"/>
  <c r="EJ50" i="13"/>
  <c r="EI50" i="13"/>
  <c r="EH50" i="13"/>
  <c r="EG50" i="13"/>
  <c r="EF50" i="13"/>
  <c r="EE50" i="13"/>
  <c r="ED50" i="13"/>
  <c r="EC50" i="13"/>
  <c r="EB50" i="13"/>
  <c r="EA50" i="13"/>
  <c r="DZ50" i="13"/>
  <c r="DY50" i="13"/>
  <c r="DX50" i="13"/>
  <c r="DW50" i="13"/>
  <c r="DV50" i="13"/>
  <c r="DU50" i="13"/>
  <c r="DT50" i="13"/>
  <c r="DS50" i="13"/>
  <c r="DR50" i="13"/>
  <c r="DQ50" i="13"/>
  <c r="DP50" i="13"/>
  <c r="DO50" i="13"/>
  <c r="DN50" i="13"/>
  <c r="DM50" i="13"/>
  <c r="DL50" i="13"/>
  <c r="DK50" i="13"/>
  <c r="DD50" i="13"/>
  <c r="DC50" i="13"/>
  <c r="DB50" i="13"/>
  <c r="DA50" i="13"/>
  <c r="CZ50" i="13"/>
  <c r="CY50" i="13"/>
  <c r="CX50" i="13"/>
  <c r="CW50" i="13"/>
  <c r="CV50" i="13"/>
  <c r="CU50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N50" i="13"/>
  <c r="BM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F50" i="13"/>
  <c r="EQ49" i="13"/>
  <c r="EP49" i="13"/>
  <c r="EO49" i="13"/>
  <c r="EN49" i="13"/>
  <c r="EM49" i="13"/>
  <c r="EL49" i="13"/>
  <c r="EK49" i="13"/>
  <c r="EJ49" i="13"/>
  <c r="EI49" i="13"/>
  <c r="EH49" i="13"/>
  <c r="EG49" i="13"/>
  <c r="EF49" i="13"/>
  <c r="EE49" i="13"/>
  <c r="ED49" i="13"/>
  <c r="EC49" i="13"/>
  <c r="EB49" i="13"/>
  <c r="EA49" i="13"/>
  <c r="DZ49" i="13"/>
  <c r="DY49" i="13"/>
  <c r="DX49" i="13"/>
  <c r="DW49" i="13"/>
  <c r="DV49" i="13"/>
  <c r="DU49" i="13"/>
  <c r="DT49" i="13"/>
  <c r="DS49" i="13"/>
  <c r="DR49" i="13"/>
  <c r="DQ49" i="13"/>
  <c r="DP49" i="13"/>
  <c r="DO49" i="13"/>
  <c r="DN49" i="13"/>
  <c r="DM49" i="13"/>
  <c r="DL49" i="13"/>
  <c r="DK49" i="13"/>
  <c r="DD49" i="13"/>
  <c r="DC49" i="13"/>
  <c r="DB49" i="13"/>
  <c r="DA49" i="13"/>
  <c r="CZ49" i="13"/>
  <c r="CY49" i="13"/>
  <c r="CX49" i="13"/>
  <c r="CW49" i="13"/>
  <c r="CV49" i="13"/>
  <c r="CU49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N49" i="13"/>
  <c r="BM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F49" i="13"/>
  <c r="EQ48" i="13"/>
  <c r="EP48" i="13"/>
  <c r="EO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B48" i="13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DO48" i="13"/>
  <c r="DN48" i="13"/>
  <c r="DM48" i="13"/>
  <c r="DL48" i="13"/>
  <c r="DK48" i="13"/>
  <c r="DD48" i="13"/>
  <c r="DC48" i="13"/>
  <c r="DB48" i="13"/>
  <c r="DA48" i="13"/>
  <c r="CZ48" i="13"/>
  <c r="CY48" i="13"/>
  <c r="CX48" i="13"/>
  <c r="CW48" i="13"/>
  <c r="CV48" i="13"/>
  <c r="CU48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N48" i="13"/>
  <c r="BM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F48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N47" i="13"/>
  <c r="BM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F47" i="13"/>
  <c r="EQ46" i="13"/>
  <c r="EP46" i="13"/>
  <c r="EO46" i="13"/>
  <c r="EN46" i="13"/>
  <c r="EM46" i="13"/>
  <c r="EL46" i="13"/>
  <c r="EK46" i="13"/>
  <c r="EJ46" i="13"/>
  <c r="EI46" i="13"/>
  <c r="EH46" i="13"/>
  <c r="EG46" i="13"/>
  <c r="EF46" i="13"/>
  <c r="EE46" i="13"/>
  <c r="ED46" i="13"/>
  <c r="EC46" i="13"/>
  <c r="EB46" i="13"/>
  <c r="EA46" i="13"/>
  <c r="DZ46" i="13"/>
  <c r="DY46" i="13"/>
  <c r="DX46" i="13"/>
  <c r="DW46" i="13"/>
  <c r="DV46" i="13"/>
  <c r="DU46" i="13"/>
  <c r="DT46" i="13"/>
  <c r="DS46" i="13"/>
  <c r="DR46" i="13"/>
  <c r="DQ46" i="13"/>
  <c r="DP46" i="13"/>
  <c r="DO46" i="13"/>
  <c r="DN46" i="13"/>
  <c r="DM46" i="13"/>
  <c r="DL46" i="13"/>
  <c r="DK46" i="13"/>
  <c r="DD46" i="13"/>
  <c r="DC46" i="13"/>
  <c r="DB46" i="13"/>
  <c r="DA46" i="13"/>
  <c r="CZ46" i="13"/>
  <c r="CY46" i="13"/>
  <c r="CX46" i="13"/>
  <c r="CW46" i="13"/>
  <c r="CV46" i="13"/>
  <c r="CU46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N46" i="13"/>
  <c r="BM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F46" i="13"/>
  <c r="EQ45" i="13"/>
  <c r="EP45" i="13"/>
  <c r="EO45" i="13"/>
  <c r="EN45" i="13"/>
  <c r="EM45" i="13"/>
  <c r="EL45" i="13"/>
  <c r="EK45" i="13"/>
  <c r="EJ45" i="13"/>
  <c r="EI45" i="13"/>
  <c r="EH45" i="13"/>
  <c r="EG45" i="13"/>
  <c r="EF45" i="13"/>
  <c r="EE45" i="13"/>
  <c r="ED45" i="13"/>
  <c r="EC45" i="13"/>
  <c r="EB45" i="13"/>
  <c r="EA45" i="13"/>
  <c r="DZ45" i="13"/>
  <c r="DY45" i="13"/>
  <c r="DX45" i="13"/>
  <c r="DW45" i="13"/>
  <c r="DV45" i="13"/>
  <c r="DU45" i="13"/>
  <c r="DT45" i="13"/>
  <c r="DS45" i="13"/>
  <c r="DR45" i="13"/>
  <c r="DQ45" i="13"/>
  <c r="DP45" i="13"/>
  <c r="DO45" i="13"/>
  <c r="DN45" i="13"/>
  <c r="DM45" i="13"/>
  <c r="DL45" i="13"/>
  <c r="DK45" i="13"/>
  <c r="DD45" i="13"/>
  <c r="DC45" i="13"/>
  <c r="DB45" i="13"/>
  <c r="DA45" i="13"/>
  <c r="CZ45" i="13"/>
  <c r="CY45" i="13"/>
  <c r="CX45" i="13"/>
  <c r="CW45" i="13"/>
  <c r="CV45" i="13"/>
  <c r="CU45" i="13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N45" i="13"/>
  <c r="BM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F45" i="13"/>
  <c r="EQ44" i="13"/>
  <c r="EP44" i="13"/>
  <c r="EO44" i="13"/>
  <c r="EN44" i="13"/>
  <c r="EM44" i="13"/>
  <c r="EL44" i="13"/>
  <c r="EK44" i="13"/>
  <c r="EJ44" i="13"/>
  <c r="EI44" i="13"/>
  <c r="EH44" i="13"/>
  <c r="EG44" i="13"/>
  <c r="EF44" i="13"/>
  <c r="EE44" i="13"/>
  <c r="ED44" i="13"/>
  <c r="EC44" i="13"/>
  <c r="EB44" i="13"/>
  <c r="EA44" i="13"/>
  <c r="DZ44" i="13"/>
  <c r="DY44" i="13"/>
  <c r="DX44" i="13"/>
  <c r="DW44" i="13"/>
  <c r="DV44" i="13"/>
  <c r="DU44" i="13"/>
  <c r="DT44" i="13"/>
  <c r="DS44" i="13"/>
  <c r="DR44" i="13"/>
  <c r="DQ44" i="13"/>
  <c r="DP44" i="13"/>
  <c r="DO44" i="13"/>
  <c r="DN44" i="13"/>
  <c r="DM44" i="13"/>
  <c r="DL44" i="13"/>
  <c r="DK44" i="13"/>
  <c r="DD44" i="13"/>
  <c r="DC44" i="13"/>
  <c r="DB44" i="13"/>
  <c r="DA44" i="13"/>
  <c r="CZ44" i="13"/>
  <c r="CY44" i="13"/>
  <c r="CX44" i="13"/>
  <c r="CW44" i="13"/>
  <c r="CV44" i="13"/>
  <c r="CU44" i="13"/>
  <c r="CT44" i="13"/>
  <c r="CS44" i="13"/>
  <c r="CR44" i="13"/>
  <c r="CQ44" i="13"/>
  <c r="CP44" i="13"/>
  <c r="CO44" i="13"/>
  <c r="CN44" i="13"/>
  <c r="CM44" i="13"/>
  <c r="CL44" i="13"/>
  <c r="CK44" i="13"/>
  <c r="CJ44" i="13"/>
  <c r="CI44" i="13"/>
  <c r="CH44" i="13"/>
  <c r="CG44" i="13"/>
  <c r="CF44" i="13"/>
  <c r="CE44" i="13"/>
  <c r="CD44" i="13"/>
  <c r="CC44" i="13"/>
  <c r="CB44" i="13"/>
  <c r="CA44" i="13"/>
  <c r="BZ44" i="13"/>
  <c r="BY44" i="13"/>
  <c r="BX44" i="13"/>
  <c r="BW44" i="13"/>
  <c r="BV44" i="13"/>
  <c r="BU44" i="13"/>
  <c r="BN44" i="13"/>
  <c r="BM44" i="13"/>
  <c r="BI44" i="13"/>
  <c r="BH44" i="13"/>
  <c r="BG44" i="13"/>
  <c r="BF44" i="13"/>
  <c r="BE44" i="13"/>
  <c r="BD44" i="13"/>
  <c r="BC44" i="13"/>
  <c r="BB44" i="13"/>
  <c r="BA44" i="13"/>
  <c r="AZ44" i="13"/>
  <c r="AY44" i="13"/>
  <c r="AX44" i="13"/>
  <c r="AW44" i="13"/>
  <c r="F44" i="13"/>
  <c r="EQ43" i="13"/>
  <c r="EP43" i="13"/>
  <c r="EO43" i="13"/>
  <c r="EN43" i="13"/>
  <c r="EM43" i="13"/>
  <c r="EL43" i="13"/>
  <c r="EK43" i="13"/>
  <c r="EJ43" i="13"/>
  <c r="EI43" i="13"/>
  <c r="EH43" i="13"/>
  <c r="EG43" i="13"/>
  <c r="EF43" i="13"/>
  <c r="EE43" i="13"/>
  <c r="ED43" i="13"/>
  <c r="EC43" i="13"/>
  <c r="EB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DO43" i="13"/>
  <c r="DN43" i="13"/>
  <c r="DM43" i="13"/>
  <c r="DL43" i="13"/>
  <c r="DK43" i="13"/>
  <c r="DD43" i="13"/>
  <c r="DC43" i="13"/>
  <c r="DB43" i="13"/>
  <c r="DA43" i="13"/>
  <c r="CZ43" i="13"/>
  <c r="CY43" i="13"/>
  <c r="CX43" i="13"/>
  <c r="CW43" i="13"/>
  <c r="CV43" i="13"/>
  <c r="CU43" i="13"/>
  <c r="CT43" i="13"/>
  <c r="CS43" i="13"/>
  <c r="CR43" i="13"/>
  <c r="CQ43" i="13"/>
  <c r="CP43" i="13"/>
  <c r="CO43" i="13"/>
  <c r="CN43" i="13"/>
  <c r="CM43" i="13"/>
  <c r="CL43" i="13"/>
  <c r="CK43" i="13"/>
  <c r="CJ43" i="13"/>
  <c r="CI43" i="13"/>
  <c r="CH43" i="13"/>
  <c r="CG43" i="13"/>
  <c r="CF43" i="13"/>
  <c r="CE43" i="13"/>
  <c r="CD43" i="13"/>
  <c r="CC43" i="13"/>
  <c r="CB43" i="13"/>
  <c r="CA43" i="13"/>
  <c r="BZ43" i="13"/>
  <c r="BY43" i="13"/>
  <c r="BX43" i="13"/>
  <c r="BW43" i="13"/>
  <c r="BV43" i="13"/>
  <c r="BU43" i="13"/>
  <c r="BN43" i="13"/>
  <c r="BM43" i="13"/>
  <c r="BI43" i="13"/>
  <c r="BH43" i="13"/>
  <c r="BG43" i="13"/>
  <c r="BF43" i="13"/>
  <c r="BE43" i="13"/>
  <c r="BD43" i="13"/>
  <c r="BC43" i="13"/>
  <c r="BB43" i="13"/>
  <c r="BA43" i="13"/>
  <c r="AZ43" i="13"/>
  <c r="AY43" i="13"/>
  <c r="AX43" i="13"/>
  <c r="AW43" i="13"/>
  <c r="F43" i="13"/>
  <c r="EQ42" i="13"/>
  <c r="EP42" i="13"/>
  <c r="EO42" i="13"/>
  <c r="EN42" i="13"/>
  <c r="EM42" i="13"/>
  <c r="EL42" i="13"/>
  <c r="EK42" i="13"/>
  <c r="EJ42" i="13"/>
  <c r="EI42" i="13"/>
  <c r="EH42" i="13"/>
  <c r="EG42" i="13"/>
  <c r="EF42" i="13"/>
  <c r="EE42" i="13"/>
  <c r="ED42" i="13"/>
  <c r="EC42" i="13"/>
  <c r="EB42" i="13"/>
  <c r="EA42" i="13"/>
  <c r="DZ42" i="13"/>
  <c r="DY42" i="13"/>
  <c r="DX42" i="13"/>
  <c r="DW42" i="13"/>
  <c r="DV42" i="13"/>
  <c r="DU42" i="13"/>
  <c r="DT42" i="13"/>
  <c r="DS42" i="13"/>
  <c r="DR42" i="13"/>
  <c r="DQ42" i="13"/>
  <c r="DP42" i="13"/>
  <c r="DO42" i="13"/>
  <c r="DN42" i="13"/>
  <c r="DM42" i="13"/>
  <c r="DL42" i="13"/>
  <c r="DK42" i="13"/>
  <c r="DD42" i="13"/>
  <c r="DC42" i="13"/>
  <c r="DB42" i="13"/>
  <c r="DA42" i="13"/>
  <c r="CZ42" i="13"/>
  <c r="CY42" i="13"/>
  <c r="CX42" i="13"/>
  <c r="CW42" i="13"/>
  <c r="CV42" i="13"/>
  <c r="CU42" i="13"/>
  <c r="CT42" i="13"/>
  <c r="CS42" i="13"/>
  <c r="CR42" i="13"/>
  <c r="CQ42" i="13"/>
  <c r="CP42" i="13"/>
  <c r="CO42" i="13"/>
  <c r="CN42" i="13"/>
  <c r="CM42" i="13"/>
  <c r="CL42" i="13"/>
  <c r="CK42" i="13"/>
  <c r="CJ42" i="13"/>
  <c r="CI42" i="13"/>
  <c r="CH42" i="13"/>
  <c r="CG42" i="13"/>
  <c r="CF42" i="13"/>
  <c r="CE42" i="13"/>
  <c r="CD42" i="13"/>
  <c r="CC42" i="13"/>
  <c r="CB42" i="13"/>
  <c r="CA42" i="13"/>
  <c r="BZ42" i="13"/>
  <c r="BY42" i="13"/>
  <c r="BX42" i="13"/>
  <c r="BW42" i="13"/>
  <c r="BV42" i="13"/>
  <c r="BU42" i="13"/>
  <c r="BN42" i="13"/>
  <c r="BM42" i="13"/>
  <c r="BI42" i="13"/>
  <c r="BH42" i="13"/>
  <c r="BG42" i="13"/>
  <c r="BF42" i="13"/>
  <c r="BE42" i="13"/>
  <c r="BD42" i="13"/>
  <c r="BC42" i="13"/>
  <c r="BB42" i="13"/>
  <c r="BA42" i="13"/>
  <c r="AZ42" i="13"/>
  <c r="AY42" i="13"/>
  <c r="AX42" i="13"/>
  <c r="AW42" i="13"/>
  <c r="F42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CH41" i="13"/>
  <c r="CG41" i="13"/>
  <c r="CF41" i="13"/>
  <c r="CE41" i="13"/>
  <c r="CD41" i="13"/>
  <c r="CC41" i="13"/>
  <c r="CB41" i="13"/>
  <c r="CA41" i="13"/>
  <c r="BZ41" i="13"/>
  <c r="BY41" i="13"/>
  <c r="BX41" i="13"/>
  <c r="BW41" i="13"/>
  <c r="BV41" i="13"/>
  <c r="BU41" i="13"/>
  <c r="BN41" i="13"/>
  <c r="BM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F41" i="13"/>
  <c r="EQ40" i="13"/>
  <c r="EP40" i="13"/>
  <c r="EO40" i="13"/>
  <c r="EN40" i="13"/>
  <c r="EM40" i="13"/>
  <c r="EL40" i="13"/>
  <c r="EK40" i="13"/>
  <c r="EJ40" i="13"/>
  <c r="EI40" i="13"/>
  <c r="EH40" i="13"/>
  <c r="EG40" i="13"/>
  <c r="EF40" i="13"/>
  <c r="EE40" i="13"/>
  <c r="ED40" i="13"/>
  <c r="EC40" i="13"/>
  <c r="EB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DO40" i="13"/>
  <c r="DN40" i="13"/>
  <c r="DM40" i="13"/>
  <c r="DL40" i="13"/>
  <c r="DK40" i="13"/>
  <c r="DD40" i="13"/>
  <c r="DC40" i="13"/>
  <c r="DB40" i="13"/>
  <c r="DA40" i="13"/>
  <c r="CZ40" i="13"/>
  <c r="CY40" i="13"/>
  <c r="CX40" i="13"/>
  <c r="CW40" i="13"/>
  <c r="CV40" i="13"/>
  <c r="CU40" i="13"/>
  <c r="CT40" i="13"/>
  <c r="CS40" i="13"/>
  <c r="CR40" i="13"/>
  <c r="CQ40" i="13"/>
  <c r="CP40" i="13"/>
  <c r="CO40" i="13"/>
  <c r="CN40" i="13"/>
  <c r="CM40" i="13"/>
  <c r="CL40" i="13"/>
  <c r="CK40" i="13"/>
  <c r="CJ40" i="13"/>
  <c r="CI40" i="13"/>
  <c r="CH40" i="13"/>
  <c r="CG40" i="13"/>
  <c r="CF40" i="13"/>
  <c r="CE40" i="13"/>
  <c r="CD40" i="13"/>
  <c r="CC40" i="13"/>
  <c r="CB40" i="13"/>
  <c r="CA40" i="13"/>
  <c r="BZ40" i="13"/>
  <c r="BY40" i="13"/>
  <c r="BX40" i="13"/>
  <c r="BW40" i="13"/>
  <c r="BV40" i="13"/>
  <c r="BU40" i="13"/>
  <c r="BN40" i="13"/>
  <c r="BM40" i="13"/>
  <c r="BI40" i="13"/>
  <c r="BH40" i="13"/>
  <c r="BG40" i="13"/>
  <c r="BF40" i="13"/>
  <c r="BE40" i="13"/>
  <c r="BD40" i="13"/>
  <c r="BC40" i="13"/>
  <c r="BB40" i="13"/>
  <c r="BA40" i="13"/>
  <c r="AZ40" i="13"/>
  <c r="AY40" i="13"/>
  <c r="AX40" i="13"/>
  <c r="AW40" i="13"/>
  <c r="EQ39" i="13"/>
  <c r="EP39" i="13"/>
  <c r="EO39" i="13"/>
  <c r="EN39" i="13"/>
  <c r="EM39" i="13"/>
  <c r="EL39" i="13"/>
  <c r="EK39" i="13"/>
  <c r="EJ39" i="13"/>
  <c r="EI39" i="13"/>
  <c r="EH39" i="13"/>
  <c r="EG39" i="13"/>
  <c r="EF39" i="13"/>
  <c r="EE39" i="13"/>
  <c r="ED39" i="13"/>
  <c r="EC39" i="13"/>
  <c r="EB39" i="13"/>
  <c r="EA39" i="13"/>
  <c r="DZ39" i="13"/>
  <c r="DY39" i="13"/>
  <c r="DX39" i="13"/>
  <c r="DW39" i="13"/>
  <c r="DV39" i="13"/>
  <c r="DU39" i="13"/>
  <c r="DT39" i="13"/>
  <c r="DS39" i="13"/>
  <c r="DR39" i="13"/>
  <c r="DQ39" i="13"/>
  <c r="DP39" i="13"/>
  <c r="DO39" i="13"/>
  <c r="DN39" i="13"/>
  <c r="DM39" i="13"/>
  <c r="DL39" i="13"/>
  <c r="DK39" i="13"/>
  <c r="DD39" i="13"/>
  <c r="DC39" i="13"/>
  <c r="DB39" i="13"/>
  <c r="DA39" i="13"/>
  <c r="CZ39" i="13"/>
  <c r="CY39" i="13"/>
  <c r="CX39" i="13"/>
  <c r="CW39" i="13"/>
  <c r="CV39" i="13"/>
  <c r="CU39" i="13"/>
  <c r="CT39" i="13"/>
  <c r="CS39" i="13"/>
  <c r="CR39" i="13"/>
  <c r="CQ39" i="13"/>
  <c r="CP39" i="13"/>
  <c r="CO39" i="13"/>
  <c r="CN39" i="13"/>
  <c r="CM39" i="13"/>
  <c r="CL39" i="13"/>
  <c r="CK39" i="13"/>
  <c r="CJ39" i="13"/>
  <c r="CI39" i="13"/>
  <c r="CH39" i="13"/>
  <c r="CG39" i="13"/>
  <c r="CF39" i="13"/>
  <c r="CE39" i="13"/>
  <c r="CD39" i="13"/>
  <c r="CC39" i="13"/>
  <c r="CB39" i="13"/>
  <c r="CA39" i="13"/>
  <c r="BZ39" i="13"/>
  <c r="BY39" i="13"/>
  <c r="BX39" i="13"/>
  <c r="BW39" i="13"/>
  <c r="BV39" i="13"/>
  <c r="BU39" i="13"/>
  <c r="BN39" i="13"/>
  <c r="BM39" i="13"/>
  <c r="BI39" i="13"/>
  <c r="BH39" i="13"/>
  <c r="BG39" i="13"/>
  <c r="BF39" i="13"/>
  <c r="BE39" i="13"/>
  <c r="BD39" i="13"/>
  <c r="BC39" i="13"/>
  <c r="BB39" i="13"/>
  <c r="BA39" i="13"/>
  <c r="AZ39" i="13"/>
  <c r="AY39" i="13"/>
  <c r="AX39" i="13"/>
  <c r="AW39" i="13"/>
  <c r="F39" i="13"/>
  <c r="EQ38" i="13"/>
  <c r="EP38" i="13"/>
  <c r="EO38" i="13"/>
  <c r="EN38" i="13"/>
  <c r="EM38" i="13"/>
  <c r="EL38" i="13"/>
  <c r="EK38" i="13"/>
  <c r="EJ38" i="13"/>
  <c r="EI38" i="13"/>
  <c r="EH38" i="13"/>
  <c r="EG38" i="13"/>
  <c r="EF38" i="13"/>
  <c r="EE38" i="13"/>
  <c r="ED38" i="13"/>
  <c r="EC38" i="13"/>
  <c r="EB38" i="13"/>
  <c r="EA38" i="13"/>
  <c r="DZ38" i="13"/>
  <c r="DY38" i="13"/>
  <c r="DX38" i="13"/>
  <c r="DW38" i="13"/>
  <c r="DV38" i="13"/>
  <c r="DU38" i="13"/>
  <c r="DT38" i="13"/>
  <c r="DS38" i="13"/>
  <c r="DR38" i="13"/>
  <c r="DQ38" i="13"/>
  <c r="DP38" i="13"/>
  <c r="DO38" i="13"/>
  <c r="DN38" i="13"/>
  <c r="DM38" i="13"/>
  <c r="DL38" i="13"/>
  <c r="DK38" i="13"/>
  <c r="DD38" i="13"/>
  <c r="DC38" i="13"/>
  <c r="DB38" i="13"/>
  <c r="DA38" i="13"/>
  <c r="CZ38" i="13"/>
  <c r="CY38" i="13"/>
  <c r="CX38" i="13"/>
  <c r="CW38" i="13"/>
  <c r="CV38" i="13"/>
  <c r="CU38" i="13"/>
  <c r="CT38" i="13"/>
  <c r="CS38" i="13"/>
  <c r="CR38" i="13"/>
  <c r="CQ38" i="13"/>
  <c r="CP38" i="13"/>
  <c r="CO38" i="13"/>
  <c r="CN38" i="13"/>
  <c r="CM38" i="13"/>
  <c r="CL38" i="13"/>
  <c r="CK38" i="13"/>
  <c r="CJ38" i="13"/>
  <c r="CI38" i="13"/>
  <c r="CH38" i="13"/>
  <c r="CG38" i="13"/>
  <c r="CF38" i="13"/>
  <c r="CE38" i="13"/>
  <c r="CD38" i="13"/>
  <c r="CC38" i="13"/>
  <c r="CB38" i="13"/>
  <c r="CA38" i="13"/>
  <c r="BZ38" i="13"/>
  <c r="BY38" i="13"/>
  <c r="BX38" i="13"/>
  <c r="BW38" i="13"/>
  <c r="BV38" i="13"/>
  <c r="BU38" i="13"/>
  <c r="BN38" i="13"/>
  <c r="BM38" i="13"/>
  <c r="BI38" i="13"/>
  <c r="BH38" i="13"/>
  <c r="BG38" i="13"/>
  <c r="BF38" i="13"/>
  <c r="BE38" i="13"/>
  <c r="BD38" i="13"/>
  <c r="BC38" i="13"/>
  <c r="BB38" i="13"/>
  <c r="BA38" i="13"/>
  <c r="AZ38" i="13"/>
  <c r="AY38" i="13"/>
  <c r="AX38" i="13"/>
  <c r="AW38" i="13"/>
  <c r="F38" i="13"/>
  <c r="EQ37" i="13"/>
  <c r="EP37" i="13"/>
  <c r="EO37" i="13"/>
  <c r="EN37" i="13"/>
  <c r="EM37" i="13"/>
  <c r="EL37" i="13"/>
  <c r="EK37" i="13"/>
  <c r="EJ37" i="13"/>
  <c r="EI37" i="13"/>
  <c r="EH37" i="13"/>
  <c r="EG37" i="13"/>
  <c r="EF37" i="13"/>
  <c r="EE37" i="13"/>
  <c r="ED37" i="13"/>
  <c r="EC37" i="13"/>
  <c r="EB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DO37" i="13"/>
  <c r="DN37" i="13"/>
  <c r="DM37" i="13"/>
  <c r="DL37" i="13"/>
  <c r="DK37" i="13"/>
  <c r="DD37" i="13"/>
  <c r="DC37" i="13"/>
  <c r="DB37" i="13"/>
  <c r="DA37" i="13"/>
  <c r="CZ37" i="13"/>
  <c r="CY37" i="13"/>
  <c r="CX37" i="13"/>
  <c r="CW37" i="13"/>
  <c r="CV37" i="13"/>
  <c r="CU37" i="13"/>
  <c r="CT37" i="13"/>
  <c r="CS37" i="13"/>
  <c r="CR37" i="13"/>
  <c r="CQ37" i="13"/>
  <c r="CP37" i="13"/>
  <c r="CO37" i="13"/>
  <c r="CN37" i="13"/>
  <c r="CM37" i="13"/>
  <c r="CL37" i="13"/>
  <c r="CK37" i="13"/>
  <c r="CJ37" i="13"/>
  <c r="CI37" i="13"/>
  <c r="CH37" i="13"/>
  <c r="CG37" i="13"/>
  <c r="CF37" i="13"/>
  <c r="CE37" i="13"/>
  <c r="CD37" i="13"/>
  <c r="CC37" i="13"/>
  <c r="CB37" i="13"/>
  <c r="CA37" i="13"/>
  <c r="BZ37" i="13"/>
  <c r="BY37" i="13"/>
  <c r="BX37" i="13"/>
  <c r="BW37" i="13"/>
  <c r="BV37" i="13"/>
  <c r="BU37" i="13"/>
  <c r="BN37" i="13"/>
  <c r="BM37" i="13"/>
  <c r="BI37" i="13"/>
  <c r="BH37" i="13"/>
  <c r="BG37" i="13"/>
  <c r="BF37" i="13"/>
  <c r="BE37" i="13"/>
  <c r="BD37" i="13"/>
  <c r="BC37" i="13"/>
  <c r="BB37" i="13"/>
  <c r="BA37" i="13"/>
  <c r="AZ37" i="13"/>
  <c r="AY37" i="13"/>
  <c r="AX37" i="13"/>
  <c r="AW37" i="13"/>
  <c r="F37" i="13"/>
  <c r="EQ36" i="13"/>
  <c r="EP36" i="13"/>
  <c r="EO36" i="13"/>
  <c r="EN36" i="13"/>
  <c r="EM36" i="13"/>
  <c r="EL36" i="13"/>
  <c r="EK36" i="13"/>
  <c r="EJ36" i="13"/>
  <c r="EI36" i="13"/>
  <c r="EH36" i="13"/>
  <c r="EG36" i="13"/>
  <c r="EF36" i="13"/>
  <c r="EE36" i="13"/>
  <c r="ED36" i="13"/>
  <c r="EC36" i="13"/>
  <c r="EB36" i="13"/>
  <c r="EA36" i="13"/>
  <c r="DZ36" i="13"/>
  <c r="DY36" i="13"/>
  <c r="DX36" i="13"/>
  <c r="DW36" i="13"/>
  <c r="DV36" i="13"/>
  <c r="DU36" i="13"/>
  <c r="DT36" i="13"/>
  <c r="DS36" i="13"/>
  <c r="DR36" i="13"/>
  <c r="DQ36" i="13"/>
  <c r="DP36" i="13"/>
  <c r="DO36" i="13"/>
  <c r="DN36" i="13"/>
  <c r="DM36" i="13"/>
  <c r="DL36" i="13"/>
  <c r="DK36" i="13"/>
  <c r="DD36" i="13"/>
  <c r="DC36" i="13"/>
  <c r="DB36" i="13"/>
  <c r="DA36" i="13"/>
  <c r="CZ36" i="13"/>
  <c r="CY36" i="13"/>
  <c r="CX36" i="13"/>
  <c r="CW36" i="13"/>
  <c r="CV36" i="13"/>
  <c r="CU36" i="13"/>
  <c r="CT36" i="13"/>
  <c r="CS36" i="13"/>
  <c r="CR36" i="13"/>
  <c r="CQ36" i="13"/>
  <c r="CP36" i="13"/>
  <c r="CO36" i="13"/>
  <c r="CN36" i="13"/>
  <c r="CM36" i="13"/>
  <c r="CL36" i="13"/>
  <c r="CK36" i="13"/>
  <c r="CJ36" i="13"/>
  <c r="CI36" i="13"/>
  <c r="CH36" i="13"/>
  <c r="CG36" i="13"/>
  <c r="CF36" i="13"/>
  <c r="CE36" i="13"/>
  <c r="CD36" i="13"/>
  <c r="CC36" i="13"/>
  <c r="CB36" i="13"/>
  <c r="CA36" i="13"/>
  <c r="BZ36" i="13"/>
  <c r="BY36" i="13"/>
  <c r="BX36" i="13"/>
  <c r="BW36" i="13"/>
  <c r="BV36" i="13"/>
  <c r="BU36" i="13"/>
  <c r="BN36" i="13"/>
  <c r="BM36" i="13"/>
  <c r="BI36" i="13"/>
  <c r="BH36" i="13"/>
  <c r="BG36" i="13"/>
  <c r="BF36" i="13"/>
  <c r="BE36" i="13"/>
  <c r="BD36" i="13"/>
  <c r="BC36" i="13"/>
  <c r="BB36" i="13"/>
  <c r="BA36" i="13"/>
  <c r="AZ36" i="13"/>
  <c r="AY36" i="13"/>
  <c r="AX36" i="13"/>
  <c r="AW36" i="13"/>
  <c r="F36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CI35" i="13"/>
  <c r="CH35" i="13"/>
  <c r="CG35" i="13"/>
  <c r="CF35" i="13"/>
  <c r="CE35" i="13"/>
  <c r="CD35" i="13"/>
  <c r="CC35" i="13"/>
  <c r="CB35" i="13"/>
  <c r="CA35" i="13"/>
  <c r="BZ35" i="13"/>
  <c r="BY35" i="13"/>
  <c r="BX35" i="13"/>
  <c r="BW35" i="13"/>
  <c r="BV35" i="13"/>
  <c r="BU35" i="13"/>
  <c r="BN35" i="13"/>
  <c r="BM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F35" i="13"/>
  <c r="EQ34" i="13"/>
  <c r="EP34" i="13"/>
  <c r="EO34" i="13"/>
  <c r="EN34" i="13"/>
  <c r="EM34" i="13"/>
  <c r="EL34" i="13"/>
  <c r="EK34" i="13"/>
  <c r="EJ34" i="13"/>
  <c r="EI34" i="13"/>
  <c r="EH34" i="13"/>
  <c r="EG34" i="13"/>
  <c r="EF34" i="13"/>
  <c r="EE34" i="13"/>
  <c r="ED34" i="13"/>
  <c r="EC34" i="13"/>
  <c r="EB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O34" i="13"/>
  <c r="DN34" i="13"/>
  <c r="DM34" i="13"/>
  <c r="DL34" i="13"/>
  <c r="DK34" i="13"/>
  <c r="DD34" i="13"/>
  <c r="DC34" i="13"/>
  <c r="DB34" i="13"/>
  <c r="DA34" i="13"/>
  <c r="CZ34" i="13"/>
  <c r="CY34" i="13"/>
  <c r="CX34" i="13"/>
  <c r="CW34" i="13"/>
  <c r="CV34" i="13"/>
  <c r="CU34" i="13"/>
  <c r="CT34" i="13"/>
  <c r="CS34" i="13"/>
  <c r="CR34" i="13"/>
  <c r="CQ34" i="13"/>
  <c r="CP34" i="13"/>
  <c r="CO34" i="13"/>
  <c r="CN34" i="13"/>
  <c r="CM34" i="13"/>
  <c r="CL34" i="13"/>
  <c r="CK34" i="13"/>
  <c r="CJ34" i="13"/>
  <c r="CI34" i="13"/>
  <c r="CH34" i="13"/>
  <c r="CG34" i="13"/>
  <c r="CF34" i="13"/>
  <c r="CE34" i="13"/>
  <c r="CD34" i="13"/>
  <c r="CC34" i="13"/>
  <c r="CB34" i="13"/>
  <c r="CA34" i="13"/>
  <c r="BZ34" i="13"/>
  <c r="BY34" i="13"/>
  <c r="BX34" i="13"/>
  <c r="BW34" i="13"/>
  <c r="BV34" i="13"/>
  <c r="BU34" i="13"/>
  <c r="BN34" i="13"/>
  <c r="BM34" i="13"/>
  <c r="BI34" i="13"/>
  <c r="BH34" i="13"/>
  <c r="BG34" i="13"/>
  <c r="BF34" i="13"/>
  <c r="BE34" i="13"/>
  <c r="BD34" i="13"/>
  <c r="BC34" i="13"/>
  <c r="BB34" i="13"/>
  <c r="BA34" i="13"/>
  <c r="AZ34" i="13"/>
  <c r="AY34" i="13"/>
  <c r="AX34" i="13"/>
  <c r="AW34" i="13"/>
  <c r="F34" i="13"/>
  <c r="EQ33" i="13"/>
  <c r="EP33" i="13"/>
  <c r="EO33" i="13"/>
  <c r="EN33" i="13"/>
  <c r="EM33" i="13"/>
  <c r="EL33" i="13"/>
  <c r="EK33" i="13"/>
  <c r="EJ33" i="13"/>
  <c r="EI33" i="13"/>
  <c r="EH33" i="13"/>
  <c r="EG33" i="13"/>
  <c r="EF33" i="13"/>
  <c r="EE33" i="13"/>
  <c r="ED33" i="13"/>
  <c r="EC33" i="13"/>
  <c r="EB33" i="13"/>
  <c r="EA33" i="13"/>
  <c r="DZ33" i="13"/>
  <c r="DY33" i="13"/>
  <c r="DX33" i="13"/>
  <c r="DW33" i="13"/>
  <c r="DV33" i="13"/>
  <c r="DU33" i="13"/>
  <c r="DT33" i="13"/>
  <c r="DS33" i="13"/>
  <c r="DR33" i="13"/>
  <c r="DQ33" i="13"/>
  <c r="DP33" i="13"/>
  <c r="DO33" i="13"/>
  <c r="DN33" i="13"/>
  <c r="DM33" i="13"/>
  <c r="DL33" i="13"/>
  <c r="DK33" i="13"/>
  <c r="DD33" i="13"/>
  <c r="DC33" i="13"/>
  <c r="DB33" i="13"/>
  <c r="DA33" i="13"/>
  <c r="CZ33" i="13"/>
  <c r="CY33" i="13"/>
  <c r="CX33" i="13"/>
  <c r="CW33" i="13"/>
  <c r="CV33" i="13"/>
  <c r="CU33" i="13"/>
  <c r="CT33" i="13"/>
  <c r="CS33" i="13"/>
  <c r="CR33" i="13"/>
  <c r="CQ33" i="13"/>
  <c r="CP33" i="13"/>
  <c r="CO33" i="13"/>
  <c r="CN33" i="13"/>
  <c r="CM33" i="13"/>
  <c r="CL33" i="13"/>
  <c r="CK33" i="13"/>
  <c r="CJ33" i="13"/>
  <c r="CI33" i="13"/>
  <c r="CH33" i="13"/>
  <c r="CG33" i="13"/>
  <c r="CF33" i="13"/>
  <c r="CE33" i="13"/>
  <c r="CD33" i="13"/>
  <c r="CC33" i="13"/>
  <c r="CB33" i="13"/>
  <c r="CA33" i="13"/>
  <c r="BZ33" i="13"/>
  <c r="BY33" i="13"/>
  <c r="BX33" i="13"/>
  <c r="BW33" i="13"/>
  <c r="BV33" i="13"/>
  <c r="BU33" i="13"/>
  <c r="BN33" i="13"/>
  <c r="BM33" i="13"/>
  <c r="BI33" i="13"/>
  <c r="BH33" i="13"/>
  <c r="BG33" i="13"/>
  <c r="BF33" i="13"/>
  <c r="BE33" i="13"/>
  <c r="BD33" i="13"/>
  <c r="BC33" i="13"/>
  <c r="BB33" i="13"/>
  <c r="BA33" i="13"/>
  <c r="AZ33" i="13"/>
  <c r="AY33" i="13"/>
  <c r="AX33" i="13"/>
  <c r="AW33" i="13"/>
  <c r="F33" i="13"/>
  <c r="EQ32" i="13"/>
  <c r="EP32" i="13"/>
  <c r="EO32" i="13"/>
  <c r="EN32" i="13"/>
  <c r="EM32" i="13"/>
  <c r="EL32" i="13"/>
  <c r="EK32" i="13"/>
  <c r="EJ32" i="13"/>
  <c r="EI32" i="13"/>
  <c r="EH32" i="13"/>
  <c r="EG32" i="13"/>
  <c r="EF32" i="13"/>
  <c r="EE32" i="13"/>
  <c r="ED32" i="13"/>
  <c r="EC32" i="13"/>
  <c r="EB32" i="13"/>
  <c r="EA32" i="13"/>
  <c r="DZ32" i="13"/>
  <c r="DY32" i="13"/>
  <c r="DX32" i="13"/>
  <c r="DW32" i="13"/>
  <c r="DV32" i="13"/>
  <c r="DU32" i="13"/>
  <c r="DT32" i="13"/>
  <c r="DS32" i="13"/>
  <c r="DR32" i="13"/>
  <c r="DQ32" i="13"/>
  <c r="DP32" i="13"/>
  <c r="DO32" i="13"/>
  <c r="DN32" i="13"/>
  <c r="DM32" i="13"/>
  <c r="DL32" i="13"/>
  <c r="DK32" i="13"/>
  <c r="DD32" i="13"/>
  <c r="DC32" i="13"/>
  <c r="DB32" i="13"/>
  <c r="DA32" i="13"/>
  <c r="CZ32" i="13"/>
  <c r="CY32" i="13"/>
  <c r="CX32" i="13"/>
  <c r="CW32" i="13"/>
  <c r="CV32" i="13"/>
  <c r="CU32" i="13"/>
  <c r="CT32" i="13"/>
  <c r="CS32" i="13"/>
  <c r="CR32" i="13"/>
  <c r="CQ32" i="13"/>
  <c r="CP32" i="13"/>
  <c r="CO32" i="13"/>
  <c r="CN32" i="13"/>
  <c r="CM32" i="13"/>
  <c r="CL32" i="13"/>
  <c r="CK32" i="13"/>
  <c r="CJ32" i="13"/>
  <c r="CI32" i="13"/>
  <c r="CH32" i="13"/>
  <c r="CG32" i="13"/>
  <c r="CF32" i="13"/>
  <c r="CE32" i="13"/>
  <c r="CD32" i="13"/>
  <c r="CC32" i="13"/>
  <c r="CB32" i="13"/>
  <c r="CA32" i="13"/>
  <c r="BZ32" i="13"/>
  <c r="BY32" i="13"/>
  <c r="BX32" i="13"/>
  <c r="BW32" i="13"/>
  <c r="BV32" i="13"/>
  <c r="BU32" i="13"/>
  <c r="BN32" i="13"/>
  <c r="BM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F32" i="13"/>
  <c r="EQ31" i="13"/>
  <c r="EP31" i="13"/>
  <c r="EO31" i="13"/>
  <c r="EN31" i="13"/>
  <c r="EM31" i="13"/>
  <c r="EL31" i="13"/>
  <c r="EK31" i="13"/>
  <c r="EJ31" i="13"/>
  <c r="EI31" i="13"/>
  <c r="EH31" i="13"/>
  <c r="EG31" i="13"/>
  <c r="EF31" i="13"/>
  <c r="EE31" i="13"/>
  <c r="ED31" i="13"/>
  <c r="EC31" i="13"/>
  <c r="EB31" i="13"/>
  <c r="EA31" i="13"/>
  <c r="DZ31" i="13"/>
  <c r="DY31" i="13"/>
  <c r="DX31" i="13"/>
  <c r="DW31" i="13"/>
  <c r="DV31" i="13"/>
  <c r="DU31" i="13"/>
  <c r="DT31" i="13"/>
  <c r="DS31" i="13"/>
  <c r="DR31" i="13"/>
  <c r="DQ31" i="13"/>
  <c r="DP31" i="13"/>
  <c r="DO31" i="13"/>
  <c r="DN31" i="13"/>
  <c r="DM31" i="13"/>
  <c r="DL31" i="13"/>
  <c r="DK31" i="13"/>
  <c r="DD31" i="13"/>
  <c r="DC31" i="13"/>
  <c r="DB31" i="13"/>
  <c r="DA31" i="13"/>
  <c r="CZ31" i="13"/>
  <c r="CY31" i="13"/>
  <c r="CX31" i="13"/>
  <c r="CW31" i="13"/>
  <c r="CV31" i="13"/>
  <c r="CU31" i="13"/>
  <c r="CT31" i="13"/>
  <c r="CS31" i="13"/>
  <c r="CR31" i="13"/>
  <c r="CQ31" i="13"/>
  <c r="CP31" i="13"/>
  <c r="CO31" i="13"/>
  <c r="CN31" i="13"/>
  <c r="CM31" i="13"/>
  <c r="CL31" i="13"/>
  <c r="CK31" i="13"/>
  <c r="CJ31" i="13"/>
  <c r="CI31" i="13"/>
  <c r="CH31" i="13"/>
  <c r="CG31" i="13"/>
  <c r="CF31" i="13"/>
  <c r="CE31" i="13"/>
  <c r="CD31" i="13"/>
  <c r="CC31" i="13"/>
  <c r="CB31" i="13"/>
  <c r="CA31" i="13"/>
  <c r="BZ31" i="13"/>
  <c r="BY31" i="13"/>
  <c r="BX31" i="13"/>
  <c r="BW31" i="13"/>
  <c r="BV31" i="13"/>
  <c r="BU31" i="13"/>
  <c r="BN31" i="13"/>
  <c r="BM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W31" i="13"/>
  <c r="F31" i="13"/>
  <c r="EQ30" i="13"/>
  <c r="EP30" i="13"/>
  <c r="EO30" i="13"/>
  <c r="EN30" i="13"/>
  <c r="EM30" i="13"/>
  <c r="EL30" i="13"/>
  <c r="EK30" i="13"/>
  <c r="EJ30" i="13"/>
  <c r="EI30" i="13"/>
  <c r="EH30" i="13"/>
  <c r="EG30" i="13"/>
  <c r="EF30" i="13"/>
  <c r="EE30" i="13"/>
  <c r="ED30" i="13"/>
  <c r="EC30" i="13"/>
  <c r="EB30" i="13"/>
  <c r="EA30" i="13"/>
  <c r="DZ30" i="13"/>
  <c r="DY30" i="13"/>
  <c r="DX30" i="13"/>
  <c r="DW30" i="13"/>
  <c r="DV30" i="13"/>
  <c r="DU30" i="13"/>
  <c r="DT30" i="13"/>
  <c r="DS30" i="13"/>
  <c r="DR30" i="13"/>
  <c r="DQ30" i="13"/>
  <c r="DP30" i="13"/>
  <c r="DO30" i="13"/>
  <c r="DN30" i="13"/>
  <c r="DM30" i="13"/>
  <c r="DL30" i="13"/>
  <c r="DK30" i="13"/>
  <c r="DD30" i="13"/>
  <c r="DC30" i="13"/>
  <c r="DB30" i="13"/>
  <c r="DA30" i="13"/>
  <c r="CZ30" i="13"/>
  <c r="CY30" i="13"/>
  <c r="CX30" i="13"/>
  <c r="CW30" i="13"/>
  <c r="CV30" i="13"/>
  <c r="CU30" i="13"/>
  <c r="CT30" i="13"/>
  <c r="CS30" i="13"/>
  <c r="CR30" i="13"/>
  <c r="CQ30" i="13"/>
  <c r="CP30" i="13"/>
  <c r="CO30" i="13"/>
  <c r="CN30" i="13"/>
  <c r="CM30" i="13"/>
  <c r="CL30" i="13"/>
  <c r="CK30" i="13"/>
  <c r="CJ30" i="13"/>
  <c r="CI30" i="13"/>
  <c r="CH30" i="13"/>
  <c r="CG30" i="13"/>
  <c r="CF30" i="13"/>
  <c r="CE30" i="13"/>
  <c r="CD30" i="13"/>
  <c r="CC30" i="13"/>
  <c r="CB30" i="13"/>
  <c r="CA30" i="13"/>
  <c r="BZ30" i="13"/>
  <c r="BY30" i="13"/>
  <c r="BX30" i="13"/>
  <c r="BW30" i="13"/>
  <c r="BV30" i="13"/>
  <c r="BU30" i="13"/>
  <c r="BN30" i="13"/>
  <c r="BM30" i="13"/>
  <c r="BI30" i="13"/>
  <c r="BH30" i="13"/>
  <c r="BG30" i="13"/>
  <c r="BF30" i="13"/>
  <c r="BE30" i="13"/>
  <c r="BD30" i="13"/>
  <c r="BC30" i="13"/>
  <c r="BB30" i="13"/>
  <c r="BA30" i="13"/>
  <c r="AZ30" i="13"/>
  <c r="AY30" i="13"/>
  <c r="AX30" i="13"/>
  <c r="AW30" i="13"/>
  <c r="F30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DL29" i="13"/>
  <c r="DK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CI29" i="13"/>
  <c r="CH29" i="13"/>
  <c r="CG29" i="13"/>
  <c r="CF29" i="13"/>
  <c r="CE29" i="13"/>
  <c r="CD29" i="13"/>
  <c r="CC29" i="13"/>
  <c r="CB29" i="13"/>
  <c r="CA29" i="13"/>
  <c r="BZ29" i="13"/>
  <c r="BY29" i="13"/>
  <c r="BX29" i="13"/>
  <c r="BW29" i="13"/>
  <c r="BV29" i="13"/>
  <c r="BU29" i="13"/>
  <c r="BN29" i="13"/>
  <c r="BM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F29" i="13"/>
  <c r="EQ28" i="13"/>
  <c r="EP28" i="13"/>
  <c r="EO28" i="13"/>
  <c r="EN28" i="13"/>
  <c r="EM28" i="13"/>
  <c r="EL28" i="13"/>
  <c r="EK28" i="13"/>
  <c r="EJ28" i="13"/>
  <c r="EI28" i="13"/>
  <c r="EH28" i="13"/>
  <c r="EG28" i="13"/>
  <c r="EF28" i="13"/>
  <c r="EE28" i="13"/>
  <c r="ED28" i="13"/>
  <c r="EC28" i="13"/>
  <c r="EB28" i="13"/>
  <c r="EA28" i="13"/>
  <c r="DZ28" i="13"/>
  <c r="DY28" i="13"/>
  <c r="DX28" i="13"/>
  <c r="DW28" i="13"/>
  <c r="DV28" i="13"/>
  <c r="DU28" i="13"/>
  <c r="DT28" i="13"/>
  <c r="DS28" i="13"/>
  <c r="DR28" i="13"/>
  <c r="DQ28" i="13"/>
  <c r="DP28" i="13"/>
  <c r="DO28" i="13"/>
  <c r="DN28" i="13"/>
  <c r="DM28" i="13"/>
  <c r="DL28" i="13"/>
  <c r="DK28" i="13"/>
  <c r="DD28" i="13"/>
  <c r="DC28" i="13"/>
  <c r="DB28" i="13"/>
  <c r="DA28" i="13"/>
  <c r="CZ28" i="13"/>
  <c r="CY28" i="13"/>
  <c r="CX28" i="13"/>
  <c r="CW28" i="13"/>
  <c r="CV28" i="13"/>
  <c r="CU28" i="13"/>
  <c r="CT28" i="13"/>
  <c r="CS28" i="13"/>
  <c r="CR28" i="13"/>
  <c r="CQ28" i="13"/>
  <c r="CP28" i="13"/>
  <c r="CO28" i="13"/>
  <c r="CN28" i="13"/>
  <c r="CM28" i="13"/>
  <c r="CL28" i="13"/>
  <c r="CK28" i="13"/>
  <c r="CJ28" i="13"/>
  <c r="CI28" i="13"/>
  <c r="CH28" i="13"/>
  <c r="CG28" i="13"/>
  <c r="CF28" i="13"/>
  <c r="CE28" i="13"/>
  <c r="CD28" i="13"/>
  <c r="CC28" i="13"/>
  <c r="CB28" i="13"/>
  <c r="CA28" i="13"/>
  <c r="BZ28" i="13"/>
  <c r="BY28" i="13"/>
  <c r="BX28" i="13"/>
  <c r="BW28" i="13"/>
  <c r="BV28" i="13"/>
  <c r="BU28" i="13"/>
  <c r="BN28" i="13"/>
  <c r="BM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F28" i="13"/>
  <c r="EQ27" i="13"/>
  <c r="EP27" i="13"/>
  <c r="EO27" i="13"/>
  <c r="EN27" i="13"/>
  <c r="EM27" i="13"/>
  <c r="EL27" i="13"/>
  <c r="EK27" i="13"/>
  <c r="EJ27" i="13"/>
  <c r="EI27" i="13"/>
  <c r="EH27" i="13"/>
  <c r="EG27" i="13"/>
  <c r="EF27" i="13"/>
  <c r="EE27" i="13"/>
  <c r="ED27" i="13"/>
  <c r="EC27" i="13"/>
  <c r="EB27" i="13"/>
  <c r="EA27" i="13"/>
  <c r="DZ27" i="13"/>
  <c r="DY27" i="13"/>
  <c r="DX27" i="13"/>
  <c r="DW27" i="13"/>
  <c r="DV27" i="13"/>
  <c r="DU27" i="13"/>
  <c r="DT27" i="13"/>
  <c r="DS27" i="13"/>
  <c r="DR27" i="13"/>
  <c r="DQ27" i="13"/>
  <c r="DP27" i="13"/>
  <c r="DO27" i="13"/>
  <c r="DN27" i="13"/>
  <c r="DM27" i="13"/>
  <c r="DL27" i="13"/>
  <c r="DK27" i="13"/>
  <c r="DD27" i="13"/>
  <c r="DC27" i="13"/>
  <c r="DB27" i="13"/>
  <c r="DA27" i="13"/>
  <c r="CZ27" i="13"/>
  <c r="CY27" i="13"/>
  <c r="CX27" i="13"/>
  <c r="CW27" i="13"/>
  <c r="CV27" i="13"/>
  <c r="CU27" i="13"/>
  <c r="CT27" i="13"/>
  <c r="CS27" i="13"/>
  <c r="CR27" i="13"/>
  <c r="CQ27" i="13"/>
  <c r="CP27" i="13"/>
  <c r="CO27" i="13"/>
  <c r="CN27" i="13"/>
  <c r="CM27" i="13"/>
  <c r="CL27" i="13"/>
  <c r="CK27" i="13"/>
  <c r="CJ27" i="13"/>
  <c r="CI27" i="13"/>
  <c r="CH27" i="13"/>
  <c r="CG27" i="13"/>
  <c r="CF27" i="13"/>
  <c r="CE27" i="13"/>
  <c r="CD27" i="13"/>
  <c r="CC27" i="13"/>
  <c r="CB27" i="13"/>
  <c r="CA27" i="13"/>
  <c r="BZ27" i="13"/>
  <c r="BY27" i="13"/>
  <c r="BX27" i="13"/>
  <c r="BW27" i="13"/>
  <c r="BV27" i="13"/>
  <c r="BU27" i="13"/>
  <c r="BN27" i="13"/>
  <c r="BM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F27" i="13"/>
  <c r="EQ26" i="13"/>
  <c r="EP26" i="13"/>
  <c r="EO26" i="13"/>
  <c r="EN26" i="13"/>
  <c r="EM26" i="13"/>
  <c r="EL26" i="13"/>
  <c r="EK26" i="13"/>
  <c r="EJ26" i="13"/>
  <c r="EI26" i="13"/>
  <c r="EH26" i="13"/>
  <c r="EG26" i="13"/>
  <c r="EF26" i="13"/>
  <c r="EE26" i="13"/>
  <c r="ED26" i="13"/>
  <c r="EC26" i="13"/>
  <c r="EB26" i="13"/>
  <c r="EA26" i="13"/>
  <c r="DZ26" i="13"/>
  <c r="DY26" i="13"/>
  <c r="DX26" i="13"/>
  <c r="DW26" i="13"/>
  <c r="DV26" i="13"/>
  <c r="DU26" i="13"/>
  <c r="DT26" i="13"/>
  <c r="DS26" i="13"/>
  <c r="DR26" i="13"/>
  <c r="DQ26" i="13"/>
  <c r="DP26" i="13"/>
  <c r="DO26" i="13"/>
  <c r="DN26" i="13"/>
  <c r="DM26" i="13"/>
  <c r="DL26" i="13"/>
  <c r="DK26" i="13"/>
  <c r="DD26" i="13"/>
  <c r="DC26" i="13"/>
  <c r="DB26" i="13"/>
  <c r="DA26" i="13"/>
  <c r="CZ26" i="13"/>
  <c r="CY26" i="13"/>
  <c r="CX26" i="13"/>
  <c r="CW26" i="13"/>
  <c r="CV26" i="13"/>
  <c r="CU26" i="13"/>
  <c r="CT26" i="13"/>
  <c r="CS26" i="13"/>
  <c r="CR26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N26" i="13"/>
  <c r="BM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F26" i="13"/>
  <c r="EQ25" i="13"/>
  <c r="EP25" i="13"/>
  <c r="EO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B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O25" i="13"/>
  <c r="DN25" i="13"/>
  <c r="DM25" i="13"/>
  <c r="DL25" i="13"/>
  <c r="DK25" i="13"/>
  <c r="DD25" i="13"/>
  <c r="DC25" i="13"/>
  <c r="DB25" i="13"/>
  <c r="DA25" i="13"/>
  <c r="CZ25" i="13"/>
  <c r="CY25" i="13"/>
  <c r="CX25" i="13"/>
  <c r="CW25" i="13"/>
  <c r="CV25" i="13"/>
  <c r="CU25" i="13"/>
  <c r="CT25" i="13"/>
  <c r="CS25" i="13"/>
  <c r="CR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B25" i="13"/>
  <c r="CA25" i="13"/>
  <c r="BZ25" i="13"/>
  <c r="BY25" i="13"/>
  <c r="BX25" i="13"/>
  <c r="BW25" i="13"/>
  <c r="BV25" i="13"/>
  <c r="BU25" i="13"/>
  <c r="BN25" i="13"/>
  <c r="BM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F25" i="13"/>
  <c r="EQ24" i="13"/>
  <c r="EP24" i="13"/>
  <c r="EO24" i="13"/>
  <c r="EN24" i="13"/>
  <c r="EM24" i="13"/>
  <c r="EL24" i="13"/>
  <c r="EK24" i="13"/>
  <c r="EJ24" i="13"/>
  <c r="EI24" i="13"/>
  <c r="EH24" i="13"/>
  <c r="EG24" i="13"/>
  <c r="EF24" i="13"/>
  <c r="EE24" i="13"/>
  <c r="ED24" i="13"/>
  <c r="EC24" i="13"/>
  <c r="EB24" i="13"/>
  <c r="EA24" i="13"/>
  <c r="DZ24" i="13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D24" i="13"/>
  <c r="DC24" i="13"/>
  <c r="DB24" i="13"/>
  <c r="DA24" i="13"/>
  <c r="CZ24" i="13"/>
  <c r="CY24" i="13"/>
  <c r="CX24" i="13"/>
  <c r="CW24" i="13"/>
  <c r="CV24" i="13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N24" i="13"/>
  <c r="BM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F24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DM23" i="13"/>
  <c r="DL23" i="13"/>
  <c r="DK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CH23" i="13"/>
  <c r="CG23" i="13"/>
  <c r="CF23" i="13"/>
  <c r="CE23" i="13"/>
  <c r="CD23" i="13"/>
  <c r="CC23" i="13"/>
  <c r="CB23" i="13"/>
  <c r="CA23" i="13"/>
  <c r="BZ23" i="13"/>
  <c r="BY23" i="13"/>
  <c r="BX23" i="13"/>
  <c r="BW23" i="13"/>
  <c r="BV23" i="13"/>
  <c r="BU23" i="13"/>
  <c r="BN23" i="13"/>
  <c r="BM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F23" i="13"/>
  <c r="EQ22" i="13"/>
  <c r="EP22" i="13"/>
  <c r="EO22" i="13"/>
  <c r="EN22" i="13"/>
  <c r="EM22" i="13"/>
  <c r="EL22" i="13"/>
  <c r="EK22" i="13"/>
  <c r="EJ22" i="13"/>
  <c r="EI22" i="13"/>
  <c r="EH22" i="13"/>
  <c r="EG22" i="13"/>
  <c r="EF22" i="13"/>
  <c r="EE22" i="13"/>
  <c r="ED22" i="13"/>
  <c r="EC22" i="13"/>
  <c r="EB22" i="13"/>
  <c r="EA22" i="13"/>
  <c r="DZ22" i="13"/>
  <c r="DY22" i="13"/>
  <c r="DX22" i="13"/>
  <c r="DW22" i="13"/>
  <c r="DV22" i="13"/>
  <c r="DU22" i="13"/>
  <c r="DT22" i="13"/>
  <c r="DS22" i="13"/>
  <c r="DR22" i="13"/>
  <c r="DQ22" i="13"/>
  <c r="DP22" i="13"/>
  <c r="DO22" i="13"/>
  <c r="DN22" i="13"/>
  <c r="DM22" i="13"/>
  <c r="DL22" i="13"/>
  <c r="DK22" i="13"/>
  <c r="DD22" i="13"/>
  <c r="DC22" i="13"/>
  <c r="DB22" i="13"/>
  <c r="DA22" i="13"/>
  <c r="CZ22" i="13"/>
  <c r="CY22" i="13"/>
  <c r="CX22" i="13"/>
  <c r="CW22" i="13"/>
  <c r="CV22" i="13"/>
  <c r="CU22" i="13"/>
  <c r="CT22" i="13"/>
  <c r="CS22" i="13"/>
  <c r="CR22" i="13"/>
  <c r="CQ22" i="13"/>
  <c r="CP22" i="13"/>
  <c r="CO22" i="13"/>
  <c r="CN22" i="13"/>
  <c r="CM22" i="13"/>
  <c r="CL22" i="13"/>
  <c r="CK22" i="13"/>
  <c r="CJ22" i="13"/>
  <c r="CI22" i="13"/>
  <c r="CH22" i="13"/>
  <c r="CG22" i="13"/>
  <c r="CF22" i="13"/>
  <c r="CE22" i="13"/>
  <c r="CD22" i="13"/>
  <c r="CC22" i="13"/>
  <c r="CB22" i="13"/>
  <c r="CA22" i="13"/>
  <c r="BZ22" i="13"/>
  <c r="BY22" i="13"/>
  <c r="BX22" i="13"/>
  <c r="BW22" i="13"/>
  <c r="BV22" i="13"/>
  <c r="BU22" i="13"/>
  <c r="BN22" i="13"/>
  <c r="BM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F22" i="13"/>
  <c r="EQ21" i="13"/>
  <c r="EP21" i="13"/>
  <c r="EO21" i="13"/>
  <c r="EN21" i="13"/>
  <c r="EM21" i="13"/>
  <c r="EL21" i="13"/>
  <c r="EK21" i="13"/>
  <c r="EJ21" i="13"/>
  <c r="EI21" i="13"/>
  <c r="EH21" i="13"/>
  <c r="EG21" i="13"/>
  <c r="EF21" i="13"/>
  <c r="EE21" i="13"/>
  <c r="ED21" i="13"/>
  <c r="EC21" i="13"/>
  <c r="EB21" i="13"/>
  <c r="EA21" i="13"/>
  <c r="DZ21" i="13"/>
  <c r="DY21" i="13"/>
  <c r="DX21" i="13"/>
  <c r="DW21" i="13"/>
  <c r="DV21" i="13"/>
  <c r="DU21" i="13"/>
  <c r="DT21" i="13"/>
  <c r="DS21" i="13"/>
  <c r="DR21" i="13"/>
  <c r="DQ21" i="13"/>
  <c r="DP21" i="13"/>
  <c r="DO21" i="13"/>
  <c r="DN21" i="13"/>
  <c r="DM21" i="13"/>
  <c r="DL21" i="13"/>
  <c r="DK21" i="13"/>
  <c r="DD21" i="13"/>
  <c r="DC21" i="13"/>
  <c r="DB21" i="13"/>
  <c r="DA21" i="13"/>
  <c r="CZ21" i="13"/>
  <c r="CY21" i="13"/>
  <c r="CX21" i="13"/>
  <c r="CW21" i="13"/>
  <c r="CV21" i="13"/>
  <c r="CU21" i="13"/>
  <c r="CT21" i="13"/>
  <c r="CS21" i="13"/>
  <c r="CR21" i="13"/>
  <c r="CQ21" i="13"/>
  <c r="CP21" i="13"/>
  <c r="CO21" i="13"/>
  <c r="CN21" i="13"/>
  <c r="CM21" i="13"/>
  <c r="CL21" i="13"/>
  <c r="CK21" i="13"/>
  <c r="CJ21" i="13"/>
  <c r="CI21" i="13"/>
  <c r="CH21" i="13"/>
  <c r="CG21" i="13"/>
  <c r="CF21" i="13"/>
  <c r="CE21" i="13"/>
  <c r="CD21" i="13"/>
  <c r="CC21" i="13"/>
  <c r="CB21" i="13"/>
  <c r="CA21" i="13"/>
  <c r="BZ21" i="13"/>
  <c r="BY21" i="13"/>
  <c r="BX21" i="13"/>
  <c r="BW21" i="13"/>
  <c r="BV21" i="13"/>
  <c r="BU21" i="13"/>
  <c r="BN21" i="13"/>
  <c r="BM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F21" i="13"/>
  <c r="EQ20" i="13"/>
  <c r="EP20" i="13"/>
  <c r="EO20" i="13"/>
  <c r="EN20" i="13"/>
  <c r="EM20" i="13"/>
  <c r="EL20" i="13"/>
  <c r="EK20" i="13"/>
  <c r="EJ20" i="13"/>
  <c r="EI20" i="13"/>
  <c r="EH20" i="13"/>
  <c r="EG20" i="13"/>
  <c r="EF20" i="13"/>
  <c r="EE20" i="13"/>
  <c r="ED20" i="13"/>
  <c r="EC20" i="13"/>
  <c r="EB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O20" i="13"/>
  <c r="DN20" i="13"/>
  <c r="DM20" i="13"/>
  <c r="DL20" i="13"/>
  <c r="DK20" i="13"/>
  <c r="DD20" i="13"/>
  <c r="DC20" i="13"/>
  <c r="DB20" i="13"/>
  <c r="DA20" i="13"/>
  <c r="CZ20" i="13"/>
  <c r="CY20" i="13"/>
  <c r="CX20" i="13"/>
  <c r="CW20" i="13"/>
  <c r="CV20" i="13"/>
  <c r="CU20" i="13"/>
  <c r="CT20" i="13"/>
  <c r="CS20" i="13"/>
  <c r="CR20" i="13"/>
  <c r="CQ20" i="13"/>
  <c r="CP20" i="13"/>
  <c r="CO20" i="13"/>
  <c r="CN20" i="13"/>
  <c r="CM20" i="13"/>
  <c r="CL20" i="13"/>
  <c r="CK20" i="13"/>
  <c r="CJ20" i="13"/>
  <c r="CI20" i="13"/>
  <c r="CH20" i="13"/>
  <c r="CG20" i="13"/>
  <c r="CF20" i="13"/>
  <c r="CE20" i="13"/>
  <c r="CD20" i="13"/>
  <c r="CC20" i="13"/>
  <c r="CB20" i="13"/>
  <c r="CA20" i="13"/>
  <c r="BZ20" i="13"/>
  <c r="BY20" i="13"/>
  <c r="BX20" i="13"/>
  <c r="BW20" i="13"/>
  <c r="BV20" i="13"/>
  <c r="BU20" i="13"/>
  <c r="BN20" i="13"/>
  <c r="BM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F20" i="13"/>
  <c r="EQ19" i="13"/>
  <c r="EP19" i="13"/>
  <c r="EO19" i="13"/>
  <c r="EN19" i="13"/>
  <c r="EM19" i="13"/>
  <c r="EL19" i="13"/>
  <c r="EK19" i="13"/>
  <c r="EJ19" i="13"/>
  <c r="EI19" i="13"/>
  <c r="EH19" i="13"/>
  <c r="EG19" i="13"/>
  <c r="EF19" i="13"/>
  <c r="EE19" i="13"/>
  <c r="ED19" i="13"/>
  <c r="EC19" i="13"/>
  <c r="EB19" i="13"/>
  <c r="EA19" i="13"/>
  <c r="DZ19" i="13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D19" i="13"/>
  <c r="DC19" i="13"/>
  <c r="DB19" i="13"/>
  <c r="DA19" i="13"/>
  <c r="CZ19" i="13"/>
  <c r="CY19" i="13"/>
  <c r="CX19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E19" i="13"/>
  <c r="CD19" i="13"/>
  <c r="CC19" i="13"/>
  <c r="CB19" i="13"/>
  <c r="CA19" i="13"/>
  <c r="BZ19" i="13"/>
  <c r="BY19" i="13"/>
  <c r="BX19" i="13"/>
  <c r="BW19" i="13"/>
  <c r="BV19" i="13"/>
  <c r="BU19" i="13"/>
  <c r="BN19" i="13"/>
  <c r="BM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F19" i="13"/>
  <c r="EQ18" i="13"/>
  <c r="EP18" i="13"/>
  <c r="EO18" i="13"/>
  <c r="EN18" i="13"/>
  <c r="EM18" i="13"/>
  <c r="EL18" i="13"/>
  <c r="EK18" i="13"/>
  <c r="EJ18" i="13"/>
  <c r="EI18" i="13"/>
  <c r="EH18" i="13"/>
  <c r="EG18" i="13"/>
  <c r="EF18" i="13"/>
  <c r="EE18" i="13"/>
  <c r="ED18" i="13"/>
  <c r="EC18" i="13"/>
  <c r="EB18" i="13"/>
  <c r="EA18" i="13"/>
  <c r="DZ18" i="13"/>
  <c r="DY18" i="13"/>
  <c r="DX18" i="13"/>
  <c r="DW18" i="13"/>
  <c r="DV18" i="13"/>
  <c r="DU18" i="13"/>
  <c r="DT18" i="13"/>
  <c r="DS18" i="13"/>
  <c r="DR18" i="13"/>
  <c r="DQ18" i="13"/>
  <c r="DP18" i="13"/>
  <c r="DO18" i="13"/>
  <c r="DN18" i="13"/>
  <c r="DM18" i="13"/>
  <c r="DL18" i="13"/>
  <c r="DK18" i="13"/>
  <c r="DD18" i="13"/>
  <c r="DC18" i="13"/>
  <c r="DB18" i="13"/>
  <c r="DA18" i="13"/>
  <c r="CZ18" i="13"/>
  <c r="CY18" i="13"/>
  <c r="CX18" i="13"/>
  <c r="CW18" i="13"/>
  <c r="CV18" i="13"/>
  <c r="CU18" i="13"/>
  <c r="CT18" i="13"/>
  <c r="CS18" i="13"/>
  <c r="CR18" i="13"/>
  <c r="CQ18" i="13"/>
  <c r="CP18" i="13"/>
  <c r="CO18" i="13"/>
  <c r="CN18" i="13"/>
  <c r="CM18" i="13"/>
  <c r="CL18" i="13"/>
  <c r="CK18" i="13"/>
  <c r="CJ18" i="13"/>
  <c r="CI18" i="13"/>
  <c r="CH18" i="13"/>
  <c r="CG18" i="13"/>
  <c r="CF18" i="13"/>
  <c r="CE18" i="13"/>
  <c r="CD18" i="13"/>
  <c r="CC18" i="13"/>
  <c r="CB18" i="13"/>
  <c r="CA18" i="13"/>
  <c r="BZ18" i="13"/>
  <c r="BY18" i="13"/>
  <c r="BX18" i="13"/>
  <c r="BW18" i="13"/>
  <c r="BV18" i="13"/>
  <c r="BU18" i="13"/>
  <c r="BN18" i="13"/>
  <c r="BM18" i="13"/>
  <c r="BI18" i="13"/>
  <c r="BH18" i="13"/>
  <c r="BG18" i="13"/>
  <c r="BF18" i="13"/>
  <c r="BE18" i="13"/>
  <c r="BD18" i="13"/>
  <c r="BC18" i="13"/>
  <c r="BB18" i="13"/>
  <c r="BA18" i="13"/>
  <c r="AZ18" i="13"/>
  <c r="AY18" i="13"/>
  <c r="AX18" i="13"/>
  <c r="AW18" i="13"/>
  <c r="F18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DL17" i="13"/>
  <c r="DK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CJ17" i="13"/>
  <c r="CI17" i="13"/>
  <c r="CH17" i="13"/>
  <c r="CG17" i="13"/>
  <c r="CF17" i="13"/>
  <c r="CE17" i="13"/>
  <c r="CD17" i="13"/>
  <c r="CC17" i="13"/>
  <c r="CB17" i="13"/>
  <c r="CA17" i="13"/>
  <c r="BZ17" i="13"/>
  <c r="BY17" i="13"/>
  <c r="BX17" i="13"/>
  <c r="BW17" i="13"/>
  <c r="BV17" i="13"/>
  <c r="BU17" i="13"/>
  <c r="BN17" i="13"/>
  <c r="BM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F17" i="13"/>
  <c r="EQ16" i="13"/>
  <c r="EP16" i="13"/>
  <c r="EO16" i="13"/>
  <c r="EN16" i="13"/>
  <c r="EM16" i="13"/>
  <c r="EL16" i="13"/>
  <c r="EK16" i="13"/>
  <c r="EJ16" i="13"/>
  <c r="EI16" i="13"/>
  <c r="EH16" i="13"/>
  <c r="EG16" i="13"/>
  <c r="EF16" i="13"/>
  <c r="EE16" i="13"/>
  <c r="ED16" i="13"/>
  <c r="EC16" i="13"/>
  <c r="EB16" i="13"/>
  <c r="EA16" i="13"/>
  <c r="DZ16" i="13"/>
  <c r="DY16" i="13"/>
  <c r="DX16" i="13"/>
  <c r="DW16" i="13"/>
  <c r="DV16" i="13"/>
  <c r="DU16" i="13"/>
  <c r="DT16" i="13"/>
  <c r="DS16" i="13"/>
  <c r="DR16" i="13"/>
  <c r="DQ16" i="13"/>
  <c r="DP16" i="13"/>
  <c r="DO16" i="13"/>
  <c r="DN16" i="13"/>
  <c r="DM16" i="13"/>
  <c r="DL16" i="13"/>
  <c r="DK16" i="13"/>
  <c r="DD16" i="13"/>
  <c r="DC16" i="13"/>
  <c r="DB16" i="13"/>
  <c r="DA16" i="13"/>
  <c r="CZ16" i="13"/>
  <c r="CY16" i="13"/>
  <c r="CX16" i="13"/>
  <c r="CW16" i="13"/>
  <c r="CV16" i="13"/>
  <c r="CU16" i="13"/>
  <c r="CT16" i="13"/>
  <c r="CS16" i="13"/>
  <c r="CR16" i="13"/>
  <c r="CQ16" i="13"/>
  <c r="CP16" i="13"/>
  <c r="CO16" i="13"/>
  <c r="CN16" i="13"/>
  <c r="CM16" i="13"/>
  <c r="CL16" i="13"/>
  <c r="CK16" i="13"/>
  <c r="CJ16" i="13"/>
  <c r="CI16" i="13"/>
  <c r="CH16" i="13"/>
  <c r="CG16" i="13"/>
  <c r="CF16" i="13"/>
  <c r="CE16" i="13"/>
  <c r="CD16" i="13"/>
  <c r="CC16" i="13"/>
  <c r="CB16" i="13"/>
  <c r="CA16" i="13"/>
  <c r="BZ16" i="13"/>
  <c r="BY16" i="13"/>
  <c r="BX16" i="13"/>
  <c r="BW16" i="13"/>
  <c r="BV16" i="13"/>
  <c r="BU16" i="13"/>
  <c r="BN16" i="13"/>
  <c r="BM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F16" i="13"/>
  <c r="EQ15" i="13"/>
  <c r="EP15" i="13"/>
  <c r="EO15" i="13"/>
  <c r="EN15" i="13"/>
  <c r="EM15" i="13"/>
  <c r="EL15" i="13"/>
  <c r="EK15" i="13"/>
  <c r="EJ15" i="13"/>
  <c r="EI15" i="13"/>
  <c r="EH15" i="13"/>
  <c r="EG15" i="13"/>
  <c r="EF15" i="13"/>
  <c r="EE15" i="13"/>
  <c r="ED15" i="13"/>
  <c r="EC15" i="13"/>
  <c r="EB15" i="13"/>
  <c r="EA15" i="13"/>
  <c r="DZ15" i="13"/>
  <c r="DY15" i="13"/>
  <c r="DX15" i="13"/>
  <c r="DW15" i="13"/>
  <c r="DV15" i="13"/>
  <c r="DU15" i="13"/>
  <c r="DT15" i="13"/>
  <c r="DS15" i="13"/>
  <c r="DR15" i="13"/>
  <c r="DQ15" i="13"/>
  <c r="DP15" i="13"/>
  <c r="DO15" i="13"/>
  <c r="DN15" i="13"/>
  <c r="DM15" i="13"/>
  <c r="DL15" i="13"/>
  <c r="DK15" i="13"/>
  <c r="DD15" i="13"/>
  <c r="DC15" i="13"/>
  <c r="DB15" i="13"/>
  <c r="DA15" i="13"/>
  <c r="CZ15" i="13"/>
  <c r="CY15" i="13"/>
  <c r="CX15" i="13"/>
  <c r="CW15" i="13"/>
  <c r="CV15" i="13"/>
  <c r="CU15" i="13"/>
  <c r="CT15" i="13"/>
  <c r="CS15" i="13"/>
  <c r="CR15" i="13"/>
  <c r="CQ15" i="13"/>
  <c r="CP15" i="13"/>
  <c r="CO15" i="13"/>
  <c r="CN15" i="13"/>
  <c r="CM15" i="13"/>
  <c r="CL15" i="13"/>
  <c r="CK15" i="13"/>
  <c r="CJ15" i="13"/>
  <c r="CI15" i="13"/>
  <c r="CH15" i="13"/>
  <c r="CG15" i="13"/>
  <c r="CF15" i="13"/>
  <c r="CE15" i="13"/>
  <c r="CD15" i="13"/>
  <c r="CC15" i="13"/>
  <c r="CB15" i="13"/>
  <c r="CA15" i="13"/>
  <c r="BZ15" i="13"/>
  <c r="BY15" i="13"/>
  <c r="BX15" i="13"/>
  <c r="BW15" i="13"/>
  <c r="BV15" i="13"/>
  <c r="BU15" i="13"/>
  <c r="BN15" i="13"/>
  <c r="BM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F15" i="13"/>
  <c r="EQ14" i="13"/>
  <c r="EP14" i="13"/>
  <c r="EO14" i="13"/>
  <c r="EN14" i="13"/>
  <c r="EM14" i="13"/>
  <c r="EL14" i="13"/>
  <c r="EK14" i="13"/>
  <c r="EJ14" i="13"/>
  <c r="EI14" i="13"/>
  <c r="EH14" i="13"/>
  <c r="EG14" i="13"/>
  <c r="EF14" i="13"/>
  <c r="EE14" i="13"/>
  <c r="ED14" i="13"/>
  <c r="EC14" i="13"/>
  <c r="EB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O14" i="13"/>
  <c r="DN14" i="13"/>
  <c r="DM14" i="13"/>
  <c r="DL14" i="13"/>
  <c r="DK14" i="13"/>
  <c r="DD14" i="13"/>
  <c r="DC14" i="13"/>
  <c r="DB14" i="13"/>
  <c r="DA14" i="13"/>
  <c r="CZ14" i="13"/>
  <c r="CY14" i="13"/>
  <c r="CX14" i="13"/>
  <c r="CW14" i="13"/>
  <c r="CV14" i="13"/>
  <c r="CU14" i="13"/>
  <c r="CT14" i="13"/>
  <c r="CS14" i="13"/>
  <c r="CR14" i="13"/>
  <c r="CQ14" i="13"/>
  <c r="CP14" i="13"/>
  <c r="CO14" i="13"/>
  <c r="CN14" i="13"/>
  <c r="CM14" i="13"/>
  <c r="CL14" i="13"/>
  <c r="CK14" i="13"/>
  <c r="CJ14" i="13"/>
  <c r="CI14" i="13"/>
  <c r="CH14" i="13"/>
  <c r="CG14" i="13"/>
  <c r="CF14" i="13"/>
  <c r="CE14" i="13"/>
  <c r="CD14" i="13"/>
  <c r="CC14" i="13"/>
  <c r="CB14" i="13"/>
  <c r="CA14" i="13"/>
  <c r="BZ14" i="13"/>
  <c r="BY14" i="13"/>
  <c r="BX14" i="13"/>
  <c r="BW14" i="13"/>
  <c r="BV14" i="13"/>
  <c r="BU14" i="13"/>
  <c r="BN14" i="13"/>
  <c r="BM14" i="13"/>
  <c r="BJ14" i="13"/>
  <c r="BJ116" i="13" s="1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F14" i="13"/>
  <c r="AU13" i="13"/>
  <c r="AT13" i="13"/>
  <c r="AS13" i="13"/>
  <c r="AR13" i="13"/>
  <c r="AQ13" i="13"/>
  <c r="AP13" i="13"/>
  <c r="AO13" i="13"/>
  <c r="AN13" i="13"/>
  <c r="AM13" i="13"/>
  <c r="AL13" i="13"/>
  <c r="AK13" i="13"/>
  <c r="AH13" i="13"/>
  <c r="AG13" i="13"/>
  <c r="AF13" i="13"/>
  <c r="AE13" i="13"/>
  <c r="AD13" i="13"/>
  <c r="AC13" i="13"/>
  <c r="AB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E13" i="13"/>
  <c r="D13" i="13"/>
  <c r="DI12" i="13"/>
  <c r="EY12" i="13" s="1"/>
  <c r="DH12" i="13"/>
  <c r="EX12" i="13" s="1"/>
  <c r="DG12" i="13"/>
  <c r="EW12" i="13" s="1"/>
  <c r="DF12" i="13"/>
  <c r="EV12" i="13" s="1"/>
  <c r="DE12" i="13"/>
  <c r="EU12" i="13" s="1"/>
  <c r="DD12" i="13"/>
  <c r="ET12" i="13" s="1"/>
  <c r="DC12" i="13"/>
  <c r="ES12" i="13" s="1"/>
  <c r="DB12" i="13"/>
  <c r="ER12" i="13" s="1"/>
  <c r="DA12" i="13"/>
  <c r="EQ12" i="13" s="1"/>
  <c r="CZ12" i="13"/>
  <c r="EP12" i="13" s="1"/>
  <c r="CY12" i="13"/>
  <c r="EO12" i="13" s="1"/>
  <c r="CX12" i="13"/>
  <c r="EN12" i="13" s="1"/>
  <c r="CW12" i="13"/>
  <c r="EM12" i="13" s="1"/>
  <c r="CV12" i="13"/>
  <c r="EL12" i="13" s="1"/>
  <c r="CU12" i="13"/>
  <c r="EK12" i="13" s="1"/>
  <c r="CT12" i="13"/>
  <c r="EJ12" i="13" s="1"/>
  <c r="CS12" i="13"/>
  <c r="EI12" i="13" s="1"/>
  <c r="CR12" i="13"/>
  <c r="EH12" i="13" s="1"/>
  <c r="CQ12" i="13"/>
  <c r="EG12" i="13" s="1"/>
  <c r="CP12" i="13"/>
  <c r="EF12" i="13" s="1"/>
  <c r="CO12" i="13"/>
  <c r="EE12" i="13" s="1"/>
  <c r="CN12" i="13"/>
  <c r="ED12" i="13" s="1"/>
  <c r="CM12" i="13"/>
  <c r="EC12" i="13" s="1"/>
  <c r="CL12" i="13"/>
  <c r="EB12" i="13" s="1"/>
  <c r="CK12" i="13"/>
  <c r="EA12" i="13" s="1"/>
  <c r="CJ12" i="13"/>
  <c r="DZ12" i="13" s="1"/>
  <c r="CI12" i="13"/>
  <c r="DY12" i="13" s="1"/>
  <c r="CH12" i="13"/>
  <c r="DX12" i="13" s="1"/>
  <c r="CG12" i="13"/>
  <c r="DW12" i="13" s="1"/>
  <c r="CF12" i="13"/>
  <c r="DV12" i="13" s="1"/>
  <c r="CE12" i="13"/>
  <c r="DU12" i="13" s="1"/>
  <c r="CD12" i="13"/>
  <c r="DT12" i="13" s="1"/>
  <c r="CC12" i="13"/>
  <c r="DS12" i="13" s="1"/>
  <c r="CB12" i="13"/>
  <c r="DR12" i="13" s="1"/>
  <c r="CA12" i="13"/>
  <c r="DQ12" i="13" s="1"/>
  <c r="BZ12" i="13"/>
  <c r="DP12" i="13" s="1"/>
  <c r="BY12" i="13"/>
  <c r="DO12" i="13" s="1"/>
  <c r="BX12" i="13"/>
  <c r="DN12" i="13" s="1"/>
  <c r="BW12" i="13"/>
  <c r="DM12" i="13" s="1"/>
  <c r="BV12" i="13"/>
  <c r="DL12" i="13" s="1"/>
  <c r="BU12" i="13"/>
  <c r="DK12" i="13" s="1"/>
  <c r="AX116" i="13" l="1"/>
  <c r="AZ116" i="13"/>
  <c r="BB116" i="13"/>
  <c r="BD116" i="13"/>
  <c r="BF116" i="13"/>
  <c r="BH116" i="13"/>
  <c r="BN116" i="13"/>
  <c r="AW116" i="13"/>
  <c r="AY116" i="13"/>
  <c r="BA116" i="13"/>
  <c r="BC116" i="13"/>
  <c r="BE116" i="13"/>
  <c r="AW125" i="13" s="1"/>
  <c r="BG116" i="13"/>
  <c r="BI116" i="13"/>
  <c r="BM116" i="13"/>
  <c r="BQ108" i="13"/>
  <c r="BR108" i="13" s="1"/>
  <c r="FC108" i="13" s="1"/>
  <c r="BQ105" i="13"/>
  <c r="BR105" i="13" s="1"/>
  <c r="FC105" i="13" s="1"/>
  <c r="BQ111" i="13"/>
  <c r="BR111" i="13" s="1"/>
  <c r="FC111" i="13" s="1"/>
  <c r="BQ109" i="13"/>
  <c r="BR109" i="13" s="1"/>
  <c r="FC109" i="13" s="1"/>
  <c r="BQ113" i="13"/>
  <c r="BR113" i="13" s="1"/>
  <c r="FC113" i="13" s="1"/>
  <c r="BQ104" i="13"/>
  <c r="BR104" i="13" s="1"/>
  <c r="FC104" i="13" s="1"/>
  <c r="BQ107" i="13"/>
  <c r="BR107" i="13" s="1"/>
  <c r="FC107" i="13" s="1"/>
  <c r="BQ106" i="13"/>
  <c r="BR106" i="13" s="1"/>
  <c r="FC106" i="13" s="1"/>
  <c r="BQ110" i="13"/>
  <c r="BR110" i="13" s="1"/>
  <c r="FC110" i="13" s="1"/>
  <c r="BQ112" i="13"/>
  <c r="BR112" i="13" s="1"/>
  <c r="FC112" i="13" s="1"/>
  <c r="BQ115" i="13"/>
  <c r="BR115" i="13" s="1"/>
  <c r="FC115" i="13" s="1"/>
  <c r="BO111" i="13"/>
  <c r="BO101" i="13"/>
  <c r="BO103" i="13"/>
  <c r="BO113" i="13"/>
  <c r="BO86" i="13"/>
  <c r="BO95" i="13"/>
  <c r="BO48" i="13"/>
  <c r="BO74" i="13"/>
  <c r="BO76" i="13"/>
  <c r="BO51" i="13"/>
  <c r="BO15" i="13"/>
  <c r="BO110" i="13"/>
  <c r="BO32" i="13"/>
  <c r="BO46" i="13"/>
  <c r="BO67" i="13"/>
  <c r="BO53" i="13"/>
  <c r="BO62" i="13"/>
  <c r="BO78" i="13"/>
  <c r="BO72" i="13"/>
  <c r="BO55" i="13"/>
  <c r="BO22" i="13"/>
  <c r="BO20" i="13"/>
  <c r="BO80" i="13"/>
  <c r="BO82" i="13"/>
  <c r="BO18" i="13"/>
  <c r="BO84" i="13"/>
  <c r="BO42" i="13"/>
  <c r="BO70" i="13"/>
  <c r="BO60" i="13"/>
  <c r="BO58" i="13"/>
  <c r="BO24" i="13"/>
  <c r="BO36" i="13"/>
  <c r="BO34" i="13"/>
  <c r="BO28" i="13"/>
  <c r="BO25" i="13"/>
  <c r="BO39" i="13"/>
  <c r="BO56" i="13"/>
  <c r="BO90" i="13"/>
  <c r="BO92" i="13"/>
  <c r="BO40" i="13"/>
  <c r="BO65" i="13"/>
  <c r="BO88" i="13"/>
  <c r="BO44" i="13"/>
  <c r="BO75" i="13"/>
  <c r="BO30" i="13"/>
  <c r="BO14" i="13"/>
  <c r="BO16" i="13"/>
  <c r="BO17" i="13"/>
  <c r="BO19" i="13"/>
  <c r="BO21" i="13"/>
  <c r="BO23" i="13"/>
  <c r="BO26" i="13"/>
  <c r="BO27" i="13"/>
  <c r="BO29" i="13"/>
  <c r="BO31" i="13"/>
  <c r="BO33" i="13"/>
  <c r="BO35" i="13"/>
  <c r="BO37" i="13"/>
  <c r="BO38" i="13"/>
  <c r="BO41" i="13"/>
  <c r="BO43" i="13"/>
  <c r="BO45" i="13"/>
  <c r="BO47" i="13"/>
  <c r="BO49" i="13"/>
  <c r="BO50" i="13"/>
  <c r="BO52" i="13"/>
  <c r="BO54" i="13"/>
  <c r="BO57" i="13"/>
  <c r="BO59" i="13"/>
  <c r="BO61" i="13"/>
  <c r="BO63" i="13"/>
  <c r="BO64" i="13"/>
  <c r="BO66" i="13"/>
  <c r="BO68" i="13"/>
  <c r="BO69" i="13"/>
  <c r="BO71" i="13"/>
  <c r="BO73" i="13"/>
  <c r="BO77" i="13"/>
  <c r="BO79" i="13"/>
  <c r="BO81" i="13"/>
  <c r="BO83" i="13"/>
  <c r="FE83" i="13" s="1"/>
  <c r="BO85" i="13"/>
  <c r="BO87" i="13"/>
  <c r="BO89" i="13"/>
  <c r="BO91" i="13"/>
  <c r="BO93" i="13"/>
  <c r="BO94" i="13"/>
  <c r="BO96" i="13"/>
  <c r="BO97" i="13"/>
  <c r="BO98" i="13"/>
  <c r="BO99" i="13"/>
  <c r="BO100" i="13"/>
  <c r="BO102" i="13"/>
  <c r="BO104" i="13"/>
  <c r="BO105" i="13"/>
  <c r="BO106" i="13"/>
  <c r="BO107" i="13"/>
  <c r="BO108" i="13"/>
  <c r="BO109" i="13"/>
  <c r="BO112" i="13"/>
  <c r="BO115" i="13"/>
  <c r="AK136" i="13"/>
  <c r="AK138" i="13" s="1"/>
  <c r="AM136" i="13"/>
  <c r="AM138" i="13" s="1"/>
  <c r="AO136" i="13"/>
  <c r="AO138" i="13" s="1"/>
  <c r="AQ136" i="13"/>
  <c r="AQ138" i="13" s="1"/>
  <c r="AS136" i="13"/>
  <c r="AS138" i="13" s="1"/>
  <c r="AU136" i="13"/>
  <c r="AU138" i="13" s="1"/>
  <c r="EX83" i="13"/>
  <c r="EX91" i="13"/>
  <c r="BQ91" i="13"/>
  <c r="BR91" i="13" s="1"/>
  <c r="FC91" i="13" s="1"/>
  <c r="FB94" i="13"/>
  <c r="FA96" i="13"/>
  <c r="FB96" i="13"/>
  <c r="FA98" i="13"/>
  <c r="FB98" i="13"/>
  <c r="FA100" i="13"/>
  <c r="BQ101" i="13"/>
  <c r="BR101" i="13" s="1"/>
  <c r="FC101" i="13" s="1"/>
  <c r="FA101" i="13"/>
  <c r="FA102" i="13"/>
  <c r="BQ103" i="13"/>
  <c r="BR103" i="13" s="1"/>
  <c r="FC103" i="13" s="1"/>
  <c r="FA103" i="13"/>
  <c r="FB104" i="13"/>
  <c r="FB105" i="13"/>
  <c r="FA106" i="13"/>
  <c r="FB107" i="13"/>
  <c r="FA108" i="13"/>
  <c r="FB108" i="13"/>
  <c r="EY29" i="13"/>
  <c r="BQ29" i="13"/>
  <c r="BR29" i="13" s="1"/>
  <c r="FC29" i="13" s="1"/>
  <c r="EY33" i="13"/>
  <c r="EY34" i="13"/>
  <c r="EY67" i="13"/>
  <c r="EX93" i="13"/>
  <c r="BQ93" i="13"/>
  <c r="BR93" i="13" s="1"/>
  <c r="FC93" i="13" s="1"/>
  <c r="EX92" i="13"/>
  <c r="BQ92" i="13"/>
  <c r="BR92" i="13" s="1"/>
  <c r="FC92" i="13" s="1"/>
  <c r="EX90" i="13"/>
  <c r="BQ90" i="13"/>
  <c r="BR90" i="13" s="1"/>
  <c r="FC90" i="13" s="1"/>
  <c r="EX89" i="13"/>
  <c r="BQ89" i="13"/>
  <c r="BR89" i="13" s="1"/>
  <c r="FC89" i="13" s="1"/>
  <c r="ET88" i="13"/>
  <c r="EX87" i="13"/>
  <c r="EX86" i="13"/>
  <c r="EX85" i="13"/>
  <c r="AL136" i="13"/>
  <c r="AL138" i="13" s="1"/>
  <c r="AN136" i="13"/>
  <c r="AN138" i="13" s="1"/>
  <c r="AP136" i="13"/>
  <c r="AP138" i="13" s="1"/>
  <c r="AR136" i="13"/>
  <c r="AR138" i="13" s="1"/>
  <c r="AT136" i="13"/>
  <c r="AT138" i="13" s="1"/>
  <c r="EX84" i="13"/>
  <c r="EX82" i="13"/>
  <c r="EX81" i="13"/>
  <c r="EX80" i="13"/>
  <c r="EX79" i="13"/>
  <c r="EX78" i="13"/>
  <c r="EX77" i="13"/>
  <c r="EX76" i="13"/>
  <c r="EX75" i="13"/>
  <c r="EY73" i="13"/>
  <c r="BQ73" i="13"/>
  <c r="BR73" i="13" s="1"/>
  <c r="FC73" i="13" s="1"/>
  <c r="EY72" i="13"/>
  <c r="BQ72" i="13"/>
  <c r="BR72" i="13" s="1"/>
  <c r="FC72" i="13" s="1"/>
  <c r="EY71" i="13"/>
  <c r="BQ71" i="13"/>
  <c r="BR71" i="13" s="1"/>
  <c r="FC71" i="13" s="1"/>
  <c r="EY70" i="13"/>
  <c r="BQ70" i="13"/>
  <c r="BR70" i="13" s="1"/>
  <c r="FC70" i="13" s="1"/>
  <c r="EY69" i="13"/>
  <c r="BQ69" i="13"/>
  <c r="BR69" i="13" s="1"/>
  <c r="FC69" i="13" s="1"/>
  <c r="EY68" i="13"/>
  <c r="EY66" i="13"/>
  <c r="EY65" i="13"/>
  <c r="EY64" i="13"/>
  <c r="EX63" i="13"/>
  <c r="EX62" i="13"/>
  <c r="EX61" i="13"/>
  <c r="EX60" i="13"/>
  <c r="EX59" i="13"/>
  <c r="EX58" i="13"/>
  <c r="EX57" i="13"/>
  <c r="EX56" i="13"/>
  <c r="EX55" i="13"/>
  <c r="EX54" i="13"/>
  <c r="EX53" i="13"/>
  <c r="EX51" i="13"/>
  <c r="BQ51" i="13"/>
  <c r="BR51" i="13" s="1"/>
  <c r="FC51" i="13" s="1"/>
  <c r="EY50" i="13"/>
  <c r="BQ50" i="13"/>
  <c r="BR50" i="13" s="1"/>
  <c r="FC50" i="13" s="1"/>
  <c r="EY48" i="13"/>
  <c r="EY49" i="13"/>
  <c r="BQ49" i="13"/>
  <c r="BR49" i="13" s="1"/>
  <c r="FC49" i="13" s="1"/>
  <c r="BQ48" i="13"/>
  <c r="BR48" i="13" s="1"/>
  <c r="FC48" i="13" s="1"/>
  <c r="EY47" i="13"/>
  <c r="BQ47" i="13"/>
  <c r="BR47" i="13" s="1"/>
  <c r="FC47" i="13" s="1"/>
  <c r="EY46" i="13"/>
  <c r="BQ46" i="13"/>
  <c r="BR46" i="13" s="1"/>
  <c r="FC46" i="13" s="1"/>
  <c r="EY45" i="13"/>
  <c r="BQ45" i="13"/>
  <c r="BR45" i="13" s="1"/>
  <c r="FC45" i="13" s="1"/>
  <c r="EY44" i="13"/>
  <c r="BQ44" i="13"/>
  <c r="BR44" i="13" s="1"/>
  <c r="FC44" i="13" s="1"/>
  <c r="EY43" i="13"/>
  <c r="BQ43" i="13"/>
  <c r="BR43" i="13" s="1"/>
  <c r="FC43" i="13" s="1"/>
  <c r="EY42" i="13"/>
  <c r="BQ42" i="13"/>
  <c r="BR42" i="13" s="1"/>
  <c r="FC42" i="13" s="1"/>
  <c r="EY41" i="13"/>
  <c r="BQ41" i="13"/>
  <c r="BR41" i="13" s="1"/>
  <c r="FC41" i="13" s="1"/>
  <c r="EY40" i="13"/>
  <c r="BQ40" i="13"/>
  <c r="BR40" i="13" s="1"/>
  <c r="FC40" i="13" s="1"/>
  <c r="EY39" i="13"/>
  <c r="BQ39" i="13"/>
  <c r="BR39" i="13" s="1"/>
  <c r="FC39" i="13" s="1"/>
  <c r="EY38" i="13"/>
  <c r="BQ38" i="13"/>
  <c r="BR38" i="13" s="1"/>
  <c r="FC38" i="13" s="1"/>
  <c r="EY37" i="13"/>
  <c r="BQ37" i="13"/>
  <c r="BR37" i="13" s="1"/>
  <c r="FC37" i="13" s="1"/>
  <c r="EY36" i="13"/>
  <c r="BQ36" i="13"/>
  <c r="BR36" i="13" s="1"/>
  <c r="FC36" i="13" s="1"/>
  <c r="EY35" i="13"/>
  <c r="BQ35" i="13"/>
  <c r="BR35" i="13" s="1"/>
  <c r="FC35" i="13" s="1"/>
  <c r="BQ34" i="13"/>
  <c r="BR34" i="13" s="1"/>
  <c r="FC34" i="13" s="1"/>
  <c r="BQ33" i="13"/>
  <c r="BR33" i="13" s="1"/>
  <c r="FC33" i="13" s="1"/>
  <c r="EY32" i="13"/>
  <c r="BQ32" i="13"/>
  <c r="BR32" i="13" s="1"/>
  <c r="FC32" i="13" s="1"/>
  <c r="EY31" i="13"/>
  <c r="BQ31" i="13"/>
  <c r="BR31" i="13" s="1"/>
  <c r="FC31" i="13" s="1"/>
  <c r="EY30" i="13"/>
  <c r="BQ30" i="13"/>
  <c r="BR30" i="13" s="1"/>
  <c r="FC30" i="13" s="1"/>
  <c r="EY28" i="13"/>
  <c r="BQ28" i="13"/>
  <c r="BR28" i="13" s="1"/>
  <c r="FC28" i="13" s="1"/>
  <c r="EY27" i="13"/>
  <c r="BQ27" i="13"/>
  <c r="BR27" i="13" s="1"/>
  <c r="FC27" i="13" s="1"/>
  <c r="EY26" i="13"/>
  <c r="BQ26" i="13"/>
  <c r="BR26" i="13" s="1"/>
  <c r="FC26" i="13" s="1"/>
  <c r="EY25" i="13"/>
  <c r="BQ25" i="13"/>
  <c r="BR25" i="13" s="1"/>
  <c r="FC25" i="13" s="1"/>
  <c r="EY24" i="13"/>
  <c r="BQ24" i="13"/>
  <c r="BR24" i="13" s="1"/>
  <c r="FC24" i="13" s="1"/>
  <c r="EY23" i="13"/>
  <c r="BQ23" i="13"/>
  <c r="BR23" i="13" s="1"/>
  <c r="FC23" i="13" s="1"/>
  <c r="BQ22" i="13"/>
  <c r="BR22" i="13" s="1"/>
  <c r="FC22" i="13" s="1"/>
  <c r="ET21" i="13"/>
  <c r="BQ21" i="13"/>
  <c r="BR21" i="13" s="1"/>
  <c r="FC21" i="13" s="1"/>
  <c r="BQ20" i="13"/>
  <c r="BR20" i="13" s="1"/>
  <c r="FC20" i="13" s="1"/>
  <c r="EX19" i="13"/>
  <c r="M136" i="13"/>
  <c r="M138" i="13" s="1"/>
  <c r="S136" i="13"/>
  <c r="S138" i="13" s="1"/>
  <c r="EX18" i="13"/>
  <c r="EX17" i="13"/>
  <c r="R136" i="13"/>
  <c r="R138" i="13" s="1"/>
  <c r="EX16" i="13"/>
  <c r="EX15" i="13"/>
  <c r="AI136" i="13"/>
  <c r="AI138" i="13" s="1"/>
  <c r="AH136" i="13"/>
  <c r="AH138" i="13" s="1"/>
  <c r="AG136" i="13"/>
  <c r="AG138" i="13" s="1"/>
  <c r="AF136" i="13"/>
  <c r="AF138" i="13" s="1"/>
  <c r="AE136" i="13"/>
  <c r="AE138" i="13" s="1"/>
  <c r="AC136" i="13"/>
  <c r="AC138" i="13" s="1"/>
  <c r="AB136" i="13"/>
  <c r="AB138" i="13" s="1"/>
  <c r="Y136" i="13"/>
  <c r="Y138" i="13" s="1"/>
  <c r="X136" i="13"/>
  <c r="X138" i="13" s="1"/>
  <c r="V136" i="13"/>
  <c r="V138" i="13" s="1"/>
  <c r="U136" i="13"/>
  <c r="U138" i="13" s="1"/>
  <c r="T136" i="13"/>
  <c r="T138" i="13" s="1"/>
  <c r="O136" i="13"/>
  <c r="O138" i="13" s="1"/>
  <c r="N136" i="13"/>
  <c r="N138" i="13" s="1"/>
  <c r="L136" i="13"/>
  <c r="L138" i="13" s="1"/>
  <c r="K136" i="13"/>
  <c r="K138" i="13" s="1"/>
  <c r="J136" i="13"/>
  <c r="J138" i="13" s="1"/>
  <c r="H136" i="13"/>
  <c r="H138" i="13" s="1"/>
  <c r="AJ136" i="13"/>
  <c r="AJ138" i="13" s="1"/>
  <c r="AD136" i="13"/>
  <c r="AD138" i="13" s="1"/>
  <c r="AA136" i="13"/>
  <c r="AA138" i="13" s="1"/>
  <c r="Z136" i="13"/>
  <c r="Z138" i="13" s="1"/>
  <c r="AV122" i="13"/>
  <c r="AV124" i="13"/>
  <c r="AV126" i="13"/>
  <c r="AV130" i="13"/>
  <c r="AW130" i="13" s="1"/>
  <c r="AV132" i="13"/>
  <c r="W136" i="13"/>
  <c r="W138" i="13" s="1"/>
  <c r="Q136" i="13"/>
  <c r="Q138" i="13" s="1"/>
  <c r="P136" i="13"/>
  <c r="P138" i="13" s="1"/>
  <c r="AV118" i="13"/>
  <c r="AV120" i="13"/>
  <c r="I136" i="13"/>
  <c r="I138" i="13" s="1"/>
  <c r="EX14" i="13"/>
  <c r="G136" i="13"/>
  <c r="G138" i="13" s="1"/>
  <c r="EX21" i="13"/>
  <c r="EY14" i="13"/>
  <c r="BQ14" i="13"/>
  <c r="EY15" i="13"/>
  <c r="BQ15" i="13"/>
  <c r="FC15" i="13" s="1"/>
  <c r="EY16" i="13"/>
  <c r="BQ16" i="13"/>
  <c r="BR16" i="13" s="1"/>
  <c r="FC16" i="13" s="1"/>
  <c r="EY17" i="13"/>
  <c r="BQ17" i="13"/>
  <c r="BR17" i="13" s="1"/>
  <c r="FC17" i="13" s="1"/>
  <c r="EY18" i="13"/>
  <c r="BQ18" i="13"/>
  <c r="BR18" i="13" s="1"/>
  <c r="FC18" i="13" s="1"/>
  <c r="EY19" i="13"/>
  <c r="BQ19" i="13"/>
  <c r="BR19" i="13" s="1"/>
  <c r="FC19" i="13" s="1"/>
  <c r="DG21" i="13"/>
  <c r="EY52" i="13"/>
  <c r="EY54" i="13"/>
  <c r="BQ54" i="13"/>
  <c r="BR54" i="13" s="1"/>
  <c r="FC54" i="13" s="1"/>
  <c r="EY55" i="13"/>
  <c r="BQ55" i="13"/>
  <c r="BR55" i="13" s="1"/>
  <c r="FC55" i="13" s="1"/>
  <c r="EY56" i="13"/>
  <c r="BQ56" i="13"/>
  <c r="BR56" i="13" s="1"/>
  <c r="FC56" i="13" s="1"/>
  <c r="EY57" i="13"/>
  <c r="BQ57" i="13"/>
  <c r="BR57" i="13" s="1"/>
  <c r="FC57" i="13" s="1"/>
  <c r="EY58" i="13"/>
  <c r="BQ58" i="13"/>
  <c r="BR58" i="13" s="1"/>
  <c r="FC58" i="13" s="1"/>
  <c r="EY59" i="13"/>
  <c r="BQ59" i="13"/>
  <c r="BR59" i="13" s="1"/>
  <c r="FC59" i="13" s="1"/>
  <c r="EY60" i="13"/>
  <c r="BQ60" i="13"/>
  <c r="BR60" i="13" s="1"/>
  <c r="FC60" i="13" s="1"/>
  <c r="BQ94" i="13"/>
  <c r="BR94" i="13" s="1"/>
  <c r="FC94" i="13" s="1"/>
  <c r="BQ96" i="13"/>
  <c r="BR96" i="13" s="1"/>
  <c r="FC96" i="13" s="1"/>
  <c r="BQ98" i="13"/>
  <c r="BR98" i="13" s="1"/>
  <c r="FC98" i="13" s="1"/>
  <c r="AV119" i="13"/>
  <c r="AV121" i="13"/>
  <c r="AV123" i="13"/>
  <c r="AV125" i="13"/>
  <c r="AV127" i="13"/>
  <c r="H135" i="13"/>
  <c r="J135" i="13"/>
  <c r="L135" i="13"/>
  <c r="N135" i="13"/>
  <c r="P135" i="13"/>
  <c r="R135" i="13"/>
  <c r="T135" i="13"/>
  <c r="V135" i="13"/>
  <c r="X135" i="13"/>
  <c r="Z135" i="13"/>
  <c r="AB135" i="13"/>
  <c r="AD135" i="13"/>
  <c r="AF135" i="13"/>
  <c r="AH135" i="13"/>
  <c r="AJ135" i="13"/>
  <c r="AL135" i="13"/>
  <c r="AN135" i="13"/>
  <c r="AP135" i="13"/>
  <c r="AR135" i="13"/>
  <c r="AT135" i="13"/>
  <c r="AV129" i="13"/>
  <c r="AV131" i="13"/>
  <c r="EY61" i="13"/>
  <c r="BQ61" i="13"/>
  <c r="BR61" i="13" s="1"/>
  <c r="FC61" i="13" s="1"/>
  <c r="EY62" i="13"/>
  <c r="BQ62" i="13"/>
  <c r="BR62" i="13" s="1"/>
  <c r="FC62" i="13" s="1"/>
  <c r="EY63" i="13"/>
  <c r="BQ63" i="13"/>
  <c r="BR63" i="13" s="1"/>
  <c r="FC63" i="13" s="1"/>
  <c r="DH64" i="13"/>
  <c r="BQ64" i="13"/>
  <c r="BR64" i="13" s="1"/>
  <c r="FC64" i="13" s="1"/>
  <c r="DH65" i="13"/>
  <c r="BQ65" i="13"/>
  <c r="BR65" i="13" s="1"/>
  <c r="FC65" i="13" s="1"/>
  <c r="DH66" i="13"/>
  <c r="BQ66" i="13"/>
  <c r="BR66" i="13" s="1"/>
  <c r="FC66" i="13" s="1"/>
  <c r="DH67" i="13"/>
  <c r="BQ67" i="13"/>
  <c r="BR67" i="13" s="1"/>
  <c r="FC67" i="13" s="1"/>
  <c r="DH68" i="13"/>
  <c r="BQ68" i="13"/>
  <c r="BR68" i="13" s="1"/>
  <c r="FC68" i="13" s="1"/>
  <c r="EY75" i="13"/>
  <c r="BQ75" i="13"/>
  <c r="BR75" i="13" s="1"/>
  <c r="FC75" i="13" s="1"/>
  <c r="EY76" i="13"/>
  <c r="BQ76" i="13"/>
  <c r="BR76" i="13" s="1"/>
  <c r="FC76" i="13" s="1"/>
  <c r="DH77" i="13"/>
  <c r="BQ77" i="13"/>
  <c r="BR77" i="13" s="1"/>
  <c r="FC77" i="13" s="1"/>
  <c r="DH78" i="13"/>
  <c r="BQ78" i="13"/>
  <c r="BR78" i="13" s="1"/>
  <c r="FC78" i="13" s="1"/>
  <c r="DH79" i="13"/>
  <c r="BQ79" i="13"/>
  <c r="BR79" i="13" s="1"/>
  <c r="FC79" i="13" s="1"/>
  <c r="DH80" i="13"/>
  <c r="BQ80" i="13"/>
  <c r="BR80" i="13" s="1"/>
  <c r="FC80" i="13" s="1"/>
  <c r="DH81" i="13"/>
  <c r="BQ81" i="13"/>
  <c r="BR81" i="13" s="1"/>
  <c r="FC81" i="13" s="1"/>
  <c r="DH82" i="13"/>
  <c r="BQ82" i="13"/>
  <c r="BR82" i="13" s="1"/>
  <c r="FC82" i="13" s="1"/>
  <c r="DH83" i="13"/>
  <c r="BQ83" i="13"/>
  <c r="BR83" i="13" s="1"/>
  <c r="FC83" i="13" s="1"/>
  <c r="DH84" i="13"/>
  <c r="BQ84" i="13"/>
  <c r="BR84" i="13" s="1"/>
  <c r="FC84" i="13" s="1"/>
  <c r="BQ85" i="13"/>
  <c r="BR85" i="13" s="1"/>
  <c r="FC85" i="13" s="1"/>
  <c r="BQ86" i="13"/>
  <c r="BR86" i="13" s="1"/>
  <c r="FC86" i="13" s="1"/>
  <c r="BQ87" i="13"/>
  <c r="BR87" i="13" s="1"/>
  <c r="FC87" i="13" s="1"/>
  <c r="BQ88" i="13"/>
  <c r="BR88" i="13" s="1"/>
  <c r="FC88" i="13" s="1"/>
  <c r="FA94" i="13"/>
  <c r="BQ95" i="13"/>
  <c r="BR95" i="13" s="1"/>
  <c r="FC95" i="13" s="1"/>
  <c r="FA95" i="13"/>
  <c r="FB95" i="13"/>
  <c r="BQ97" i="13"/>
  <c r="BR97" i="13" s="1"/>
  <c r="FC97" i="13" s="1"/>
  <c r="FA97" i="13"/>
  <c r="FB97" i="13"/>
  <c r="BQ99" i="13"/>
  <c r="BR99" i="13" s="1"/>
  <c r="FC99" i="13" s="1"/>
  <c r="FA99" i="13"/>
  <c r="FB99" i="13"/>
  <c r="BQ100" i="13"/>
  <c r="BR100" i="13" s="1"/>
  <c r="FC100" i="13" s="1"/>
  <c r="FB100" i="13"/>
  <c r="FB101" i="13"/>
  <c r="BQ102" i="13"/>
  <c r="BR102" i="13" s="1"/>
  <c r="FC102" i="13" s="1"/>
  <c r="FB102" i="13"/>
  <c r="FB103" i="13"/>
  <c r="FA104" i="13"/>
  <c r="FA105" i="13"/>
  <c r="FB106" i="13"/>
  <c r="FA107" i="13"/>
  <c r="DF14" i="13"/>
  <c r="DH14" i="13"/>
  <c r="ES14" i="13"/>
  <c r="EU14" i="13"/>
  <c r="EW14" i="13"/>
  <c r="DF15" i="13"/>
  <c r="DH15" i="13"/>
  <c r="ES15" i="13"/>
  <c r="EU15" i="13"/>
  <c r="EW15" i="13"/>
  <c r="DF16" i="13"/>
  <c r="DH16" i="13"/>
  <c r="ES16" i="13"/>
  <c r="EU16" i="13"/>
  <c r="EW16" i="13"/>
  <c r="DF17" i="13"/>
  <c r="DH17" i="13"/>
  <c r="ES17" i="13"/>
  <c r="EU17" i="13"/>
  <c r="EW17" i="13"/>
  <c r="DF18" i="13"/>
  <c r="DH18" i="13"/>
  <c r="ES18" i="13"/>
  <c r="EU18" i="13"/>
  <c r="EW18" i="13"/>
  <c r="DF19" i="13"/>
  <c r="DH19" i="13"/>
  <c r="ES19" i="13"/>
  <c r="EU19" i="13"/>
  <c r="EW19" i="13"/>
  <c r="EY20" i="13"/>
  <c r="EW20" i="13"/>
  <c r="EU20" i="13"/>
  <c r="ES20" i="13"/>
  <c r="DH20" i="13"/>
  <c r="DF20" i="13"/>
  <c r="BP20" i="13"/>
  <c r="DE20" i="13"/>
  <c r="DI20" i="13"/>
  <c r="ER20" i="13"/>
  <c r="EV20" i="13"/>
  <c r="EY22" i="13"/>
  <c r="EW22" i="13"/>
  <c r="EU22" i="13"/>
  <c r="ES22" i="13"/>
  <c r="DH22" i="13"/>
  <c r="DF22" i="13"/>
  <c r="EX22" i="13"/>
  <c r="EV22" i="13"/>
  <c r="ET22" i="13"/>
  <c r="ER22" i="13"/>
  <c r="DI22" i="13"/>
  <c r="DG22" i="13"/>
  <c r="DE22" i="13"/>
  <c r="DE14" i="13"/>
  <c r="DG14" i="13"/>
  <c r="DI14" i="13"/>
  <c r="ER14" i="13"/>
  <c r="ET14" i="13"/>
  <c r="EV14" i="13"/>
  <c r="DE15" i="13"/>
  <c r="DG15" i="13"/>
  <c r="DI15" i="13"/>
  <c r="ER15" i="13"/>
  <c r="ET15" i="13"/>
  <c r="EV15" i="13"/>
  <c r="DE16" i="13"/>
  <c r="DG16" i="13"/>
  <c r="DI16" i="13"/>
  <c r="ER16" i="13"/>
  <c r="ET16" i="13"/>
  <c r="EV16" i="13"/>
  <c r="DE17" i="13"/>
  <c r="DG17" i="13"/>
  <c r="DI17" i="13"/>
  <c r="ER17" i="13"/>
  <c r="ET17" i="13"/>
  <c r="EV17" i="13"/>
  <c r="DE18" i="13"/>
  <c r="DG18" i="13"/>
  <c r="DI18" i="13"/>
  <c r="ER18" i="13"/>
  <c r="ET18" i="13"/>
  <c r="EV18" i="13"/>
  <c r="DE19" i="13"/>
  <c r="DG19" i="13"/>
  <c r="DI19" i="13"/>
  <c r="ER19" i="13"/>
  <c r="ET19" i="13"/>
  <c r="EV19" i="13"/>
  <c r="DG20" i="13"/>
  <c r="ET20" i="13"/>
  <c r="EX20" i="13"/>
  <c r="EY21" i="13"/>
  <c r="EW21" i="13"/>
  <c r="EU21" i="13"/>
  <c r="ES21" i="13"/>
  <c r="DH21" i="13"/>
  <c r="DF21" i="13"/>
  <c r="DE21" i="13"/>
  <c r="DI21" i="13"/>
  <c r="ER21" i="13"/>
  <c r="EV21" i="13"/>
  <c r="DE23" i="13"/>
  <c r="DG23" i="13"/>
  <c r="DI23" i="13"/>
  <c r="ER23" i="13"/>
  <c r="ET23" i="13"/>
  <c r="EV23" i="13"/>
  <c r="EX23" i="13"/>
  <c r="DE24" i="13"/>
  <c r="DG24" i="13"/>
  <c r="DI24" i="13"/>
  <c r="ER24" i="13"/>
  <c r="ET24" i="13"/>
  <c r="EV24" i="13"/>
  <c r="EX24" i="13"/>
  <c r="DE25" i="13"/>
  <c r="DG25" i="13"/>
  <c r="DI25" i="13"/>
  <c r="ER25" i="13"/>
  <c r="ET25" i="13"/>
  <c r="EV25" i="13"/>
  <c r="EX25" i="13"/>
  <c r="DE26" i="13"/>
  <c r="DG26" i="13"/>
  <c r="DI26" i="13"/>
  <c r="ER26" i="13"/>
  <c r="ET26" i="13"/>
  <c r="EV26" i="13"/>
  <c r="EX26" i="13"/>
  <c r="DE27" i="13"/>
  <c r="DG27" i="13"/>
  <c r="DI27" i="13"/>
  <c r="ER27" i="13"/>
  <c r="ET27" i="13"/>
  <c r="EV27" i="13"/>
  <c r="EX27" i="13"/>
  <c r="DE28" i="13"/>
  <c r="DG28" i="13"/>
  <c r="DI28" i="13"/>
  <c r="ER28" i="13"/>
  <c r="ET28" i="13"/>
  <c r="EV28" i="13"/>
  <c r="EX28" i="13"/>
  <c r="DE29" i="13"/>
  <c r="DG29" i="13"/>
  <c r="DI29" i="13"/>
  <c r="ER29" i="13"/>
  <c r="ET29" i="13"/>
  <c r="EV29" i="13"/>
  <c r="EX29" i="13"/>
  <c r="DE30" i="13"/>
  <c r="DG30" i="13"/>
  <c r="DI30" i="13"/>
  <c r="ER30" i="13"/>
  <c r="ET30" i="13"/>
  <c r="EV30" i="13"/>
  <c r="EX30" i="13"/>
  <c r="DE31" i="13"/>
  <c r="DG31" i="13"/>
  <c r="DI31" i="13"/>
  <c r="ER31" i="13"/>
  <c r="ET31" i="13"/>
  <c r="EV31" i="13"/>
  <c r="EX31" i="13"/>
  <c r="DE32" i="13"/>
  <c r="DG32" i="13"/>
  <c r="DI32" i="13"/>
  <c r="ER32" i="13"/>
  <c r="ET32" i="13"/>
  <c r="EV32" i="13"/>
  <c r="EX32" i="13"/>
  <c r="DE33" i="13"/>
  <c r="DG33" i="13"/>
  <c r="DI33" i="13"/>
  <c r="ER33" i="13"/>
  <c r="ET33" i="13"/>
  <c r="EV33" i="13"/>
  <c r="EX33" i="13"/>
  <c r="DE34" i="13"/>
  <c r="DG34" i="13"/>
  <c r="DI34" i="13"/>
  <c r="ER34" i="13"/>
  <c r="ET34" i="13"/>
  <c r="EV34" i="13"/>
  <c r="EX34" i="13"/>
  <c r="DE35" i="13"/>
  <c r="DG35" i="13"/>
  <c r="DI35" i="13"/>
  <c r="ER35" i="13"/>
  <c r="ET35" i="13"/>
  <c r="EV35" i="13"/>
  <c r="EX35" i="13"/>
  <c r="DE36" i="13"/>
  <c r="DG36" i="13"/>
  <c r="DI36" i="13"/>
  <c r="ER36" i="13"/>
  <c r="ET36" i="13"/>
  <c r="EV36" i="13"/>
  <c r="EX36" i="13"/>
  <c r="DE37" i="13"/>
  <c r="DG37" i="13"/>
  <c r="DI37" i="13"/>
  <c r="ER37" i="13"/>
  <c r="ET37" i="13"/>
  <c r="EV37" i="13"/>
  <c r="EX37" i="13"/>
  <c r="DE38" i="13"/>
  <c r="DG38" i="13"/>
  <c r="DI38" i="13"/>
  <c r="ER38" i="13"/>
  <c r="ET38" i="13"/>
  <c r="EV38" i="13"/>
  <c r="EX38" i="13"/>
  <c r="DE39" i="13"/>
  <c r="DG39" i="13"/>
  <c r="DI39" i="13"/>
  <c r="ER39" i="13"/>
  <c r="ET39" i="13"/>
  <c r="EV39" i="13"/>
  <c r="EX39" i="13"/>
  <c r="DE40" i="13"/>
  <c r="DG40" i="13"/>
  <c r="DI40" i="13"/>
  <c r="ER40" i="13"/>
  <c r="ET40" i="13"/>
  <c r="EV40" i="13"/>
  <c r="EX40" i="13"/>
  <c r="DE41" i="13"/>
  <c r="DG41" i="13"/>
  <c r="DI41" i="13"/>
  <c r="ER41" i="13"/>
  <c r="ET41" i="13"/>
  <c r="EV41" i="13"/>
  <c r="EX41" i="13"/>
  <c r="DE42" i="13"/>
  <c r="DG42" i="13"/>
  <c r="DI42" i="13"/>
  <c r="ER42" i="13"/>
  <c r="ET42" i="13"/>
  <c r="EV42" i="13"/>
  <c r="EX42" i="13"/>
  <c r="DE43" i="13"/>
  <c r="DG43" i="13"/>
  <c r="DI43" i="13"/>
  <c r="ER43" i="13"/>
  <c r="ET43" i="13"/>
  <c r="EV43" i="13"/>
  <c r="EX43" i="13"/>
  <c r="DE44" i="13"/>
  <c r="DG44" i="13"/>
  <c r="DI44" i="13"/>
  <c r="ER44" i="13"/>
  <c r="ET44" i="13"/>
  <c r="EV44" i="13"/>
  <c r="EX44" i="13"/>
  <c r="DE45" i="13"/>
  <c r="DG45" i="13"/>
  <c r="DI45" i="13"/>
  <c r="ER45" i="13"/>
  <c r="ET45" i="13"/>
  <c r="EV45" i="13"/>
  <c r="EX45" i="13"/>
  <c r="DE46" i="13"/>
  <c r="DG46" i="13"/>
  <c r="DI46" i="13"/>
  <c r="ER46" i="13"/>
  <c r="ET46" i="13"/>
  <c r="EV46" i="13"/>
  <c r="EX46" i="13"/>
  <c r="DE47" i="13"/>
  <c r="DG47" i="13"/>
  <c r="DI47" i="13"/>
  <c r="ER47" i="13"/>
  <c r="ET47" i="13"/>
  <c r="EV47" i="13"/>
  <c r="EX47" i="13"/>
  <c r="BP48" i="13"/>
  <c r="DE48" i="13"/>
  <c r="DG48" i="13"/>
  <c r="DI48" i="13"/>
  <c r="ER48" i="13"/>
  <c r="ET48" i="13"/>
  <c r="EV48" i="13"/>
  <c r="EX48" i="13"/>
  <c r="DE49" i="13"/>
  <c r="DG49" i="13"/>
  <c r="DI49" i="13"/>
  <c r="ER49" i="13"/>
  <c r="ET49" i="13"/>
  <c r="EV49" i="13"/>
  <c r="EX49" i="13"/>
  <c r="DE50" i="13"/>
  <c r="DG50" i="13"/>
  <c r="DI50" i="13"/>
  <c r="ER50" i="13"/>
  <c r="ET50" i="13"/>
  <c r="EV50" i="13"/>
  <c r="EX50" i="13"/>
  <c r="DE51" i="13"/>
  <c r="DG51" i="13"/>
  <c r="DI51" i="13"/>
  <c r="ER51" i="13"/>
  <c r="ET51" i="13"/>
  <c r="EV51" i="13"/>
  <c r="EY51" i="13"/>
  <c r="BQ52" i="13"/>
  <c r="BR52" i="13" s="1"/>
  <c r="FC52" i="13" s="1"/>
  <c r="DH52" i="13"/>
  <c r="ES52" i="13"/>
  <c r="EW52" i="13"/>
  <c r="DF23" i="13"/>
  <c r="DH23" i="13"/>
  <c r="ES23" i="13"/>
  <c r="EU23" i="13"/>
  <c r="EW23" i="13"/>
  <c r="DF24" i="13"/>
  <c r="DH24" i="13"/>
  <c r="ES24" i="13"/>
  <c r="EU24" i="13"/>
  <c r="EW24" i="13"/>
  <c r="DF25" i="13"/>
  <c r="DH25" i="13"/>
  <c r="ES25" i="13"/>
  <c r="EU25" i="13"/>
  <c r="EW25" i="13"/>
  <c r="DF26" i="13"/>
  <c r="DH26" i="13"/>
  <c r="ES26" i="13"/>
  <c r="EU26" i="13"/>
  <c r="EW26" i="13"/>
  <c r="DF27" i="13"/>
  <c r="DH27" i="13"/>
  <c r="ES27" i="13"/>
  <c r="EU27" i="13"/>
  <c r="EW27" i="13"/>
  <c r="DF28" i="13"/>
  <c r="DH28" i="13"/>
  <c r="ES28" i="13"/>
  <c r="EU28" i="13"/>
  <c r="EW28" i="13"/>
  <c r="DF29" i="13"/>
  <c r="DH29" i="13"/>
  <c r="ES29" i="13"/>
  <c r="EU29" i="13"/>
  <c r="EW29" i="13"/>
  <c r="DF30" i="13"/>
  <c r="DH30" i="13"/>
  <c r="ES30" i="13"/>
  <c r="EU30" i="13"/>
  <c r="EW30" i="13"/>
  <c r="DF31" i="13"/>
  <c r="DH31" i="13"/>
  <c r="ES31" i="13"/>
  <c r="EU31" i="13"/>
  <c r="EW31" i="13"/>
  <c r="DF32" i="13"/>
  <c r="DH32" i="13"/>
  <c r="ES32" i="13"/>
  <c r="EU32" i="13"/>
  <c r="EW32" i="13"/>
  <c r="DF33" i="13"/>
  <c r="DH33" i="13"/>
  <c r="ES33" i="13"/>
  <c r="EU33" i="13"/>
  <c r="EW33" i="13"/>
  <c r="DF34" i="13"/>
  <c r="DH34" i="13"/>
  <c r="ES34" i="13"/>
  <c r="EU34" i="13"/>
  <c r="EW34" i="13"/>
  <c r="DF35" i="13"/>
  <c r="DH35" i="13"/>
  <c r="ES35" i="13"/>
  <c r="EU35" i="13"/>
  <c r="EW35" i="13"/>
  <c r="DF36" i="13"/>
  <c r="DH36" i="13"/>
  <c r="ES36" i="13"/>
  <c r="EU36" i="13"/>
  <c r="EW36" i="13"/>
  <c r="DF37" i="13"/>
  <c r="DH37" i="13"/>
  <c r="ES37" i="13"/>
  <c r="EU37" i="13"/>
  <c r="EW37" i="13"/>
  <c r="DF38" i="13"/>
  <c r="DH38" i="13"/>
  <c r="ES38" i="13"/>
  <c r="EU38" i="13"/>
  <c r="EW38" i="13"/>
  <c r="DF39" i="13"/>
  <c r="DH39" i="13"/>
  <c r="ES39" i="13"/>
  <c r="EU39" i="13"/>
  <c r="EW39" i="13"/>
  <c r="DF40" i="13"/>
  <c r="DH40" i="13"/>
  <c r="ES40" i="13"/>
  <c r="EU40" i="13"/>
  <c r="EW40" i="13"/>
  <c r="DF41" i="13"/>
  <c r="DH41" i="13"/>
  <c r="ES41" i="13"/>
  <c r="EU41" i="13"/>
  <c r="EW41" i="13"/>
  <c r="DF42" i="13"/>
  <c r="DH42" i="13"/>
  <c r="ES42" i="13"/>
  <c r="EU42" i="13"/>
  <c r="EW42" i="13"/>
  <c r="DF43" i="13"/>
  <c r="DH43" i="13"/>
  <c r="ES43" i="13"/>
  <c r="EU43" i="13"/>
  <c r="EW43" i="13"/>
  <c r="DF44" i="13"/>
  <c r="DH44" i="13"/>
  <c r="ES44" i="13"/>
  <c r="EU44" i="13"/>
  <c r="EW44" i="13"/>
  <c r="DF45" i="13"/>
  <c r="DH45" i="13"/>
  <c r="ES45" i="13"/>
  <c r="EU45" i="13"/>
  <c r="EW45" i="13"/>
  <c r="DF46" i="13"/>
  <c r="DH46" i="13"/>
  <c r="ES46" i="13"/>
  <c r="EU46" i="13"/>
  <c r="EW46" i="13"/>
  <c r="DF47" i="13"/>
  <c r="DH47" i="13"/>
  <c r="ES47" i="13"/>
  <c r="EU47" i="13"/>
  <c r="EW47" i="13"/>
  <c r="DF48" i="13"/>
  <c r="DH48" i="13"/>
  <c r="ES48" i="13"/>
  <c r="EU48" i="13"/>
  <c r="EW48" i="13"/>
  <c r="DF49" i="13"/>
  <c r="DH49" i="13"/>
  <c r="ES49" i="13"/>
  <c r="EU49" i="13"/>
  <c r="EW49" i="13"/>
  <c r="DF50" i="13"/>
  <c r="DH50" i="13"/>
  <c r="ES50" i="13"/>
  <c r="EU50" i="13"/>
  <c r="EW50" i="13"/>
  <c r="DF51" i="13"/>
  <c r="DH51" i="13"/>
  <c r="ES51" i="13"/>
  <c r="EU51" i="13"/>
  <c r="EW51" i="13"/>
  <c r="EX52" i="13"/>
  <c r="DF52" i="13"/>
  <c r="EU52" i="13"/>
  <c r="EY53" i="13"/>
  <c r="EW53" i="13"/>
  <c r="EU53" i="13"/>
  <c r="ES53" i="13"/>
  <c r="DH53" i="13"/>
  <c r="DF53" i="13"/>
  <c r="BQ53" i="13"/>
  <c r="BR53" i="13" s="1"/>
  <c r="FC53" i="13" s="1"/>
  <c r="DE52" i="13"/>
  <c r="DG52" i="13"/>
  <c r="DI52" i="13"/>
  <c r="ER52" i="13"/>
  <c r="ET52" i="13"/>
  <c r="EV52" i="13"/>
  <c r="DE53" i="13"/>
  <c r="DG53" i="13"/>
  <c r="DI53" i="13"/>
  <c r="ER53" i="13"/>
  <c r="ET53" i="13"/>
  <c r="EV53" i="13"/>
  <c r="DE54" i="13"/>
  <c r="DG54" i="13"/>
  <c r="DI54" i="13"/>
  <c r="ER54" i="13"/>
  <c r="ET54" i="13"/>
  <c r="EV54" i="13"/>
  <c r="DE55" i="13"/>
  <c r="DG55" i="13"/>
  <c r="DI55" i="13"/>
  <c r="ER55" i="13"/>
  <c r="ET55" i="13"/>
  <c r="EV55" i="13"/>
  <c r="DE56" i="13"/>
  <c r="DG56" i="13"/>
  <c r="DI56" i="13"/>
  <c r="ER56" i="13"/>
  <c r="ET56" i="13"/>
  <c r="EV56" i="13"/>
  <c r="DE57" i="13"/>
  <c r="DG57" i="13"/>
  <c r="DI57" i="13"/>
  <c r="ER57" i="13"/>
  <c r="ET57" i="13"/>
  <c r="EV57" i="13"/>
  <c r="DE58" i="13"/>
  <c r="DG58" i="13"/>
  <c r="DI58" i="13"/>
  <c r="ER58" i="13"/>
  <c r="ET58" i="13"/>
  <c r="EV58" i="13"/>
  <c r="BP59" i="13"/>
  <c r="DE59" i="13"/>
  <c r="DG59" i="13"/>
  <c r="DI59" i="13"/>
  <c r="ER59" i="13"/>
  <c r="ET59" i="13"/>
  <c r="EV59" i="13"/>
  <c r="DE60" i="13"/>
  <c r="DG60" i="13"/>
  <c r="DI60" i="13"/>
  <c r="ER60" i="13"/>
  <c r="ET60" i="13"/>
  <c r="EV60" i="13"/>
  <c r="DE61" i="13"/>
  <c r="DG61" i="13"/>
  <c r="DI61" i="13"/>
  <c r="ER61" i="13"/>
  <c r="ET61" i="13"/>
  <c r="EV61" i="13"/>
  <c r="DE62" i="13"/>
  <c r="DG62" i="13"/>
  <c r="DI62" i="13"/>
  <c r="ER62" i="13"/>
  <c r="ET62" i="13"/>
  <c r="EV62" i="13"/>
  <c r="DE63" i="13"/>
  <c r="DG63" i="13"/>
  <c r="DI63" i="13"/>
  <c r="ER63" i="13"/>
  <c r="ET63" i="13"/>
  <c r="EV63" i="13"/>
  <c r="DE64" i="13"/>
  <c r="DG64" i="13"/>
  <c r="DI64" i="13"/>
  <c r="ER64" i="13"/>
  <c r="ET64" i="13"/>
  <c r="EV64" i="13"/>
  <c r="EX64" i="13"/>
  <c r="BP65" i="13"/>
  <c r="DE65" i="13"/>
  <c r="DG65" i="13"/>
  <c r="DI65" i="13"/>
  <c r="ER65" i="13"/>
  <c r="ET65" i="13"/>
  <c r="EV65" i="13"/>
  <c r="EX65" i="13"/>
  <c r="DE66" i="13"/>
  <c r="DG66" i="13"/>
  <c r="DI66" i="13"/>
  <c r="ER66" i="13"/>
  <c r="ET66" i="13"/>
  <c r="EV66" i="13"/>
  <c r="EX66" i="13"/>
  <c r="DE67" i="13"/>
  <c r="DG67" i="13"/>
  <c r="DI67" i="13"/>
  <c r="ER67" i="13"/>
  <c r="ET67" i="13"/>
  <c r="EV67" i="13"/>
  <c r="EX67" i="13"/>
  <c r="DE68" i="13"/>
  <c r="DG68" i="13"/>
  <c r="DI68" i="13"/>
  <c r="ER68" i="13"/>
  <c r="ET68" i="13"/>
  <c r="EV68" i="13"/>
  <c r="EX68" i="13"/>
  <c r="DE69" i="13"/>
  <c r="DG69" i="13"/>
  <c r="DI69" i="13"/>
  <c r="ER69" i="13"/>
  <c r="ET69" i="13"/>
  <c r="EV69" i="13"/>
  <c r="EX69" i="13"/>
  <c r="DE70" i="13"/>
  <c r="DG70" i="13"/>
  <c r="DI70" i="13"/>
  <c r="ER70" i="13"/>
  <c r="ET70" i="13"/>
  <c r="EV70" i="13"/>
  <c r="EX70" i="13"/>
  <c r="DE71" i="13"/>
  <c r="DG71" i="13"/>
  <c r="DI71" i="13"/>
  <c r="ER71" i="13"/>
  <c r="ET71" i="13"/>
  <c r="EV71" i="13"/>
  <c r="EX71" i="13"/>
  <c r="DE72" i="13"/>
  <c r="DG72" i="13"/>
  <c r="DI72" i="13"/>
  <c r="ER72" i="13"/>
  <c r="ET72" i="13"/>
  <c r="EV72" i="13"/>
  <c r="EX72" i="13"/>
  <c r="DE73" i="13"/>
  <c r="DG73" i="13"/>
  <c r="DI73" i="13"/>
  <c r="ER73" i="13"/>
  <c r="ET73" i="13"/>
  <c r="EV73" i="13"/>
  <c r="EX73" i="13"/>
  <c r="EX74" i="13"/>
  <c r="EV74" i="13"/>
  <c r="ET74" i="13"/>
  <c r="ER74" i="13"/>
  <c r="DI74" i="13"/>
  <c r="DG74" i="13"/>
  <c r="DE74" i="13"/>
  <c r="DF74" i="13"/>
  <c r="EU74" i="13"/>
  <c r="EY74" i="13"/>
  <c r="DF54" i="13"/>
  <c r="DH54" i="13"/>
  <c r="ES54" i="13"/>
  <c r="EU54" i="13"/>
  <c r="EW54" i="13"/>
  <c r="DF55" i="13"/>
  <c r="DH55" i="13"/>
  <c r="ES55" i="13"/>
  <c r="EU55" i="13"/>
  <c r="EW55" i="13"/>
  <c r="DF56" i="13"/>
  <c r="DH56" i="13"/>
  <c r="ES56" i="13"/>
  <c r="EU56" i="13"/>
  <c r="EW56" i="13"/>
  <c r="DF57" i="13"/>
  <c r="DH57" i="13"/>
  <c r="ES57" i="13"/>
  <c r="EU57" i="13"/>
  <c r="EW57" i="13"/>
  <c r="DF58" i="13"/>
  <c r="DH58" i="13"/>
  <c r="ES58" i="13"/>
  <c r="EU58" i="13"/>
  <c r="EW58" i="13"/>
  <c r="DF59" i="13"/>
  <c r="DH59" i="13"/>
  <c r="ES59" i="13"/>
  <c r="EU59" i="13"/>
  <c r="EW59" i="13"/>
  <c r="DF60" i="13"/>
  <c r="DH60" i="13"/>
  <c r="ES60" i="13"/>
  <c r="EU60" i="13"/>
  <c r="EW60" i="13"/>
  <c r="DF61" i="13"/>
  <c r="DH61" i="13"/>
  <c r="ES61" i="13"/>
  <c r="EU61" i="13"/>
  <c r="EW61" i="13"/>
  <c r="DF62" i="13"/>
  <c r="DH62" i="13"/>
  <c r="ES62" i="13"/>
  <c r="EU62" i="13"/>
  <c r="EW62" i="13"/>
  <c r="DF63" i="13"/>
  <c r="DH63" i="13"/>
  <c r="ES63" i="13"/>
  <c r="EU63" i="13"/>
  <c r="EW63" i="13"/>
  <c r="DF64" i="13"/>
  <c r="ES64" i="13"/>
  <c r="EU64" i="13"/>
  <c r="EW64" i="13"/>
  <c r="DF65" i="13"/>
  <c r="ES65" i="13"/>
  <c r="EU65" i="13"/>
  <c r="EW65" i="13"/>
  <c r="DF66" i="13"/>
  <c r="ES66" i="13"/>
  <c r="EU66" i="13"/>
  <c r="EW66" i="13"/>
  <c r="DF67" i="13"/>
  <c r="ES67" i="13"/>
  <c r="EU67" i="13"/>
  <c r="EW67" i="13"/>
  <c r="DF68" i="13"/>
  <c r="ES68" i="13"/>
  <c r="EU68" i="13"/>
  <c r="EW68" i="13"/>
  <c r="DF69" i="13"/>
  <c r="DH69" i="13"/>
  <c r="ES69" i="13"/>
  <c r="EU69" i="13"/>
  <c r="EW69" i="13"/>
  <c r="DF70" i="13"/>
  <c r="DH70" i="13"/>
  <c r="ES70" i="13"/>
  <c r="EU70" i="13"/>
  <c r="EW70" i="13"/>
  <c r="DF71" i="13"/>
  <c r="DH71" i="13"/>
  <c r="ES71" i="13"/>
  <c r="EU71" i="13"/>
  <c r="EW71" i="13"/>
  <c r="DF72" i="13"/>
  <c r="DH72" i="13"/>
  <c r="ES72" i="13"/>
  <c r="EU72" i="13"/>
  <c r="EW72" i="13"/>
  <c r="DF73" i="13"/>
  <c r="DH73" i="13"/>
  <c r="ES73" i="13"/>
  <c r="EU73" i="13"/>
  <c r="EW73" i="13"/>
  <c r="BQ74" i="13"/>
  <c r="BR74" i="13" s="1"/>
  <c r="FC74" i="13" s="1"/>
  <c r="DH74" i="13"/>
  <c r="ES74" i="13"/>
  <c r="EW74" i="13"/>
  <c r="DF75" i="13"/>
  <c r="DH75" i="13"/>
  <c r="ES75" i="13"/>
  <c r="EU75" i="13"/>
  <c r="EW75" i="13"/>
  <c r="DF76" i="13"/>
  <c r="DH76" i="13"/>
  <c r="ES76" i="13"/>
  <c r="EU76" i="13"/>
  <c r="EW76" i="13"/>
  <c r="DF77" i="13"/>
  <c r="ES77" i="13"/>
  <c r="EU77" i="13"/>
  <c r="EW77" i="13"/>
  <c r="EY77" i="13"/>
  <c r="DF78" i="13"/>
  <c r="ES78" i="13"/>
  <c r="EU78" i="13"/>
  <c r="EW78" i="13"/>
  <c r="EY78" i="13"/>
  <c r="DF79" i="13"/>
  <c r="ES79" i="13"/>
  <c r="EU79" i="13"/>
  <c r="EW79" i="13"/>
  <c r="EY79" i="13"/>
  <c r="DF80" i="13"/>
  <c r="ES80" i="13"/>
  <c r="EU80" i="13"/>
  <c r="EW80" i="13"/>
  <c r="EY80" i="13"/>
  <c r="DF81" i="13"/>
  <c r="ES81" i="13"/>
  <c r="EU81" i="13"/>
  <c r="EW81" i="13"/>
  <c r="EY81" i="13"/>
  <c r="DF82" i="13"/>
  <c r="ES82" i="13"/>
  <c r="EU82" i="13"/>
  <c r="EW82" i="13"/>
  <c r="EY82" i="13"/>
  <c r="DF83" i="13"/>
  <c r="ES83" i="13"/>
  <c r="EU83" i="13"/>
  <c r="EW83" i="13"/>
  <c r="EY83" i="13"/>
  <c r="DF84" i="13"/>
  <c r="ES84" i="13"/>
  <c r="EU84" i="13"/>
  <c r="EW84" i="13"/>
  <c r="EY84" i="13"/>
  <c r="DF85" i="13"/>
  <c r="DH85" i="13"/>
  <c r="ES85" i="13"/>
  <c r="EU85" i="13"/>
  <c r="EW85" i="13"/>
  <c r="EY85" i="13"/>
  <c r="DF86" i="13"/>
  <c r="DH86" i="13"/>
  <c r="ES86" i="13"/>
  <c r="EU86" i="13"/>
  <c r="EW86" i="13"/>
  <c r="EY86" i="13"/>
  <c r="DF87" i="13"/>
  <c r="DH87" i="13"/>
  <c r="ES87" i="13"/>
  <c r="EU87" i="13"/>
  <c r="EW87" i="13"/>
  <c r="EY87" i="13"/>
  <c r="DF88" i="13"/>
  <c r="DH88" i="13"/>
  <c r="DE75" i="13"/>
  <c r="DG75" i="13"/>
  <c r="DI75" i="13"/>
  <c r="ER75" i="13"/>
  <c r="ET75" i="13"/>
  <c r="EV75" i="13"/>
  <c r="DE76" i="13"/>
  <c r="DG76" i="13"/>
  <c r="DI76" i="13"/>
  <c r="ER76" i="13"/>
  <c r="ET76" i="13"/>
  <c r="EV76" i="13"/>
  <c r="DE77" i="13"/>
  <c r="DG77" i="13"/>
  <c r="DI77" i="13"/>
  <c r="ER77" i="13"/>
  <c r="ET77" i="13"/>
  <c r="EV77" i="13"/>
  <c r="BP78" i="13"/>
  <c r="DE78" i="13"/>
  <c r="DG78" i="13"/>
  <c r="DI78" i="13"/>
  <c r="ER78" i="13"/>
  <c r="ET78" i="13"/>
  <c r="EV78" i="13"/>
  <c r="DE79" i="13"/>
  <c r="DG79" i="13"/>
  <c r="DI79" i="13"/>
  <c r="ER79" i="13"/>
  <c r="ET79" i="13"/>
  <c r="EV79" i="13"/>
  <c r="DE80" i="13"/>
  <c r="DG80" i="13"/>
  <c r="DI80" i="13"/>
  <c r="ER80" i="13"/>
  <c r="ET80" i="13"/>
  <c r="EV80" i="13"/>
  <c r="DE81" i="13"/>
  <c r="DG81" i="13"/>
  <c r="DI81" i="13"/>
  <c r="ER81" i="13"/>
  <c r="ET81" i="13"/>
  <c r="EV81" i="13"/>
  <c r="DE82" i="13"/>
  <c r="DG82" i="13"/>
  <c r="DI82" i="13"/>
  <c r="ER82" i="13"/>
  <c r="ET82" i="13"/>
  <c r="EV82" i="13"/>
  <c r="BP83" i="13"/>
  <c r="DE83" i="13"/>
  <c r="DG83" i="13"/>
  <c r="DI83" i="13"/>
  <c r="ER83" i="13"/>
  <c r="ET83" i="13"/>
  <c r="EV83" i="13"/>
  <c r="BP84" i="13"/>
  <c r="DE84" i="13"/>
  <c r="DG84" i="13"/>
  <c r="DI84" i="13"/>
  <c r="ER84" i="13"/>
  <c r="ET84" i="13"/>
  <c r="EV84" i="13"/>
  <c r="DE85" i="13"/>
  <c r="DG85" i="13"/>
  <c r="DI85" i="13"/>
  <c r="ER85" i="13"/>
  <c r="ET85" i="13"/>
  <c r="EV85" i="13"/>
  <c r="DE86" i="13"/>
  <c r="DG86" i="13"/>
  <c r="DI86" i="13"/>
  <c r="ER86" i="13"/>
  <c r="ET86" i="13"/>
  <c r="EV86" i="13"/>
  <c r="DE87" i="13"/>
  <c r="DG87" i="13"/>
  <c r="DI87" i="13"/>
  <c r="ER87" i="13"/>
  <c r="ET87" i="13"/>
  <c r="EV87" i="13"/>
  <c r="EX88" i="13"/>
  <c r="EV88" i="13"/>
  <c r="EY88" i="13"/>
  <c r="EW88" i="13"/>
  <c r="EU88" i="13"/>
  <c r="ES88" i="13"/>
  <c r="DE88" i="13"/>
  <c r="DG88" i="13"/>
  <c r="DI88" i="13"/>
  <c r="ER88" i="13"/>
  <c r="DF89" i="13"/>
  <c r="DH89" i="13"/>
  <c r="ES89" i="13"/>
  <c r="EU89" i="13"/>
  <c r="EW89" i="13"/>
  <c r="EY89" i="13"/>
  <c r="DF90" i="13"/>
  <c r="DH90" i="13"/>
  <c r="ES90" i="13"/>
  <c r="EU90" i="13"/>
  <c r="EW90" i="13"/>
  <c r="EY90" i="13"/>
  <c r="DF91" i="13"/>
  <c r="DH91" i="13"/>
  <c r="ES91" i="13"/>
  <c r="EU91" i="13"/>
  <c r="EW91" i="13"/>
  <c r="EY91" i="13"/>
  <c r="DF92" i="13"/>
  <c r="DH92" i="13"/>
  <c r="ES92" i="13"/>
  <c r="EU92" i="13"/>
  <c r="EW92" i="13"/>
  <c r="EY92" i="13"/>
  <c r="DF93" i="13"/>
  <c r="DH93" i="13"/>
  <c r="ES93" i="13"/>
  <c r="EU93" i="13"/>
  <c r="EW93" i="13"/>
  <c r="EY93" i="13"/>
  <c r="DE89" i="13"/>
  <c r="DG89" i="13"/>
  <c r="DI89" i="13"/>
  <c r="ER89" i="13"/>
  <c r="ET89" i="13"/>
  <c r="EV89" i="13"/>
  <c r="DE90" i="13"/>
  <c r="DG90" i="13"/>
  <c r="DI90" i="13"/>
  <c r="ER90" i="13"/>
  <c r="ET90" i="13"/>
  <c r="EV90" i="13"/>
  <c r="BP91" i="13"/>
  <c r="DE91" i="13"/>
  <c r="DG91" i="13"/>
  <c r="DI91" i="13"/>
  <c r="ER91" i="13"/>
  <c r="ET91" i="13"/>
  <c r="EV91" i="13"/>
  <c r="DE92" i="13"/>
  <c r="DG92" i="13"/>
  <c r="DI92" i="13"/>
  <c r="ER92" i="13"/>
  <c r="ET92" i="13"/>
  <c r="EV92" i="13"/>
  <c r="DE93" i="13"/>
  <c r="DG93" i="13"/>
  <c r="DI93" i="13"/>
  <c r="ER93" i="13"/>
  <c r="ET93" i="13"/>
  <c r="EV93" i="13"/>
  <c r="G135" i="13"/>
  <c r="I135" i="13"/>
  <c r="K135" i="13"/>
  <c r="M135" i="13"/>
  <c r="O135" i="13"/>
  <c r="Q135" i="13"/>
  <c r="S135" i="13"/>
  <c r="U135" i="13"/>
  <c r="W135" i="13"/>
  <c r="Y135" i="13"/>
  <c r="AA135" i="13"/>
  <c r="AC135" i="13"/>
  <c r="AE135" i="13"/>
  <c r="AG135" i="13"/>
  <c r="AI135" i="13"/>
  <c r="AK135" i="13"/>
  <c r="AM135" i="13"/>
  <c r="AO135" i="13"/>
  <c r="AQ135" i="13"/>
  <c r="AS135" i="13"/>
  <c r="AU135" i="13"/>
  <c r="H133" i="13"/>
  <c r="H134" i="13" s="1"/>
  <c r="J133" i="13"/>
  <c r="J134" i="13" s="1"/>
  <c r="L133" i="13"/>
  <c r="L134" i="13" s="1"/>
  <c r="N133" i="13"/>
  <c r="N134" i="13" s="1"/>
  <c r="P133" i="13"/>
  <c r="P134" i="13" s="1"/>
  <c r="R133" i="13"/>
  <c r="R134" i="13" s="1"/>
  <c r="T133" i="13"/>
  <c r="T134" i="13" s="1"/>
  <c r="V133" i="13"/>
  <c r="V134" i="13" s="1"/>
  <c r="X133" i="13"/>
  <c r="X134" i="13" s="1"/>
  <c r="Z133" i="13"/>
  <c r="Z134" i="13" s="1"/>
  <c r="AB133" i="13"/>
  <c r="AB134" i="13" s="1"/>
  <c r="AD133" i="13"/>
  <c r="AD134" i="13" s="1"/>
  <c r="AF133" i="13"/>
  <c r="AF134" i="13" s="1"/>
  <c r="AH133" i="13"/>
  <c r="AH134" i="13" s="1"/>
  <c r="AJ133" i="13"/>
  <c r="AJ134" i="13" s="1"/>
  <c r="AL133" i="13"/>
  <c r="AL134" i="13" s="1"/>
  <c r="AN133" i="13"/>
  <c r="AN134" i="13" s="1"/>
  <c r="AP133" i="13"/>
  <c r="AP134" i="13" s="1"/>
  <c r="AR133" i="13"/>
  <c r="AR134" i="13" s="1"/>
  <c r="AT133" i="13"/>
  <c r="AT134" i="13" s="1"/>
  <c r="AV117" i="13"/>
  <c r="AV128" i="13"/>
  <c r="G133" i="13"/>
  <c r="I133" i="13"/>
  <c r="I134" i="13" s="1"/>
  <c r="K133" i="13"/>
  <c r="K134" i="13" s="1"/>
  <c r="M133" i="13"/>
  <c r="M134" i="13" s="1"/>
  <c r="O133" i="13"/>
  <c r="O134" i="13" s="1"/>
  <c r="Q133" i="13"/>
  <c r="Q134" i="13" s="1"/>
  <c r="S133" i="13"/>
  <c r="S134" i="13" s="1"/>
  <c r="U133" i="13"/>
  <c r="U134" i="13" s="1"/>
  <c r="W133" i="13"/>
  <c r="W134" i="13" s="1"/>
  <c r="Y133" i="13"/>
  <c r="Y134" i="13" s="1"/>
  <c r="AA133" i="13"/>
  <c r="AA134" i="13" s="1"/>
  <c r="AC133" i="13"/>
  <c r="AC134" i="13" s="1"/>
  <c r="AE133" i="13"/>
  <c r="AE134" i="13" s="1"/>
  <c r="AG133" i="13"/>
  <c r="AG134" i="13" s="1"/>
  <c r="AI133" i="13"/>
  <c r="AI134" i="13" s="1"/>
  <c r="AK133" i="13"/>
  <c r="AK134" i="13" s="1"/>
  <c r="AM133" i="13"/>
  <c r="AM134" i="13" s="1"/>
  <c r="AO133" i="13"/>
  <c r="AO134" i="13" s="1"/>
  <c r="AQ133" i="13"/>
  <c r="AQ134" i="13" s="1"/>
  <c r="AS133" i="13"/>
  <c r="AS134" i="13" s="1"/>
  <c r="AU133" i="13"/>
  <c r="AU134" i="13" s="1"/>
  <c r="FE14" i="13" l="1"/>
  <c r="FE84" i="13"/>
  <c r="FE20" i="13"/>
  <c r="FE78" i="13"/>
  <c r="FE91" i="13"/>
  <c r="FE59" i="13"/>
  <c r="FE65" i="13"/>
  <c r="FE60" i="13"/>
  <c r="FE48" i="13"/>
  <c r="BP112" i="13"/>
  <c r="FE112" i="13"/>
  <c r="BP108" i="13"/>
  <c r="FE108" i="13"/>
  <c r="BP106" i="13"/>
  <c r="FE106" i="13"/>
  <c r="BP104" i="13"/>
  <c r="FE104" i="13"/>
  <c r="BP100" i="13"/>
  <c r="FE100" i="13"/>
  <c r="BP98" i="13"/>
  <c r="FE98" i="13"/>
  <c r="BP96" i="13"/>
  <c r="FE96" i="13"/>
  <c r="BP93" i="13"/>
  <c r="FE93" i="13"/>
  <c r="BP89" i="13"/>
  <c r="FE89" i="13"/>
  <c r="BP85" i="13"/>
  <c r="FE85" i="13"/>
  <c r="BP81" i="13"/>
  <c r="FE81" i="13"/>
  <c r="BP77" i="13"/>
  <c r="FE77" i="13"/>
  <c r="BP71" i="13"/>
  <c r="FE71" i="13"/>
  <c r="BP68" i="13"/>
  <c r="FE68" i="13"/>
  <c r="BP64" i="13"/>
  <c r="FE64" i="13"/>
  <c r="BP61" i="13"/>
  <c r="FE61" i="13"/>
  <c r="BP57" i="13"/>
  <c r="FE57" i="13"/>
  <c r="BP52" i="13"/>
  <c r="FE52" i="13"/>
  <c r="BP49" i="13"/>
  <c r="FE49" i="13"/>
  <c r="BP45" i="13"/>
  <c r="FE45" i="13"/>
  <c r="BP41" i="13"/>
  <c r="FE41" i="13"/>
  <c r="BP37" i="13"/>
  <c r="FE37" i="13"/>
  <c r="BP33" i="13"/>
  <c r="FE33" i="13"/>
  <c r="BP29" i="13"/>
  <c r="FE29" i="13"/>
  <c r="BP26" i="13"/>
  <c r="FE26" i="13"/>
  <c r="BP21" i="13"/>
  <c r="FE21" i="13"/>
  <c r="BP17" i="13"/>
  <c r="FE17" i="13"/>
  <c r="BP75" i="13"/>
  <c r="FE75" i="13"/>
  <c r="BP88" i="13"/>
  <c r="FE88" i="13"/>
  <c r="BP40" i="13"/>
  <c r="FE40" i="13"/>
  <c r="BP90" i="13"/>
  <c r="FE90" i="13"/>
  <c r="BP39" i="13"/>
  <c r="FE39" i="13"/>
  <c r="BP28" i="13"/>
  <c r="FE28" i="13"/>
  <c r="BP36" i="13"/>
  <c r="FE36" i="13"/>
  <c r="BP58" i="13"/>
  <c r="FE58" i="13"/>
  <c r="BP70" i="13"/>
  <c r="FE70" i="13"/>
  <c r="BP82" i="13"/>
  <c r="FE82" i="13"/>
  <c r="BP55" i="13"/>
  <c r="FE55" i="13"/>
  <c r="BP53" i="13"/>
  <c r="FE53" i="13"/>
  <c r="BP46" i="13"/>
  <c r="FE46" i="13"/>
  <c r="BP110" i="13"/>
  <c r="FE110" i="13"/>
  <c r="BP51" i="13"/>
  <c r="FE51" i="13"/>
  <c r="BP74" i="13"/>
  <c r="FE74" i="13"/>
  <c r="BP95" i="13"/>
  <c r="FE95" i="13"/>
  <c r="BP113" i="13"/>
  <c r="FE113" i="13"/>
  <c r="BP101" i="13"/>
  <c r="FE101" i="13"/>
  <c r="BP115" i="13"/>
  <c r="FE115" i="13"/>
  <c r="BP109" i="13"/>
  <c r="FE109" i="13"/>
  <c r="BP107" i="13"/>
  <c r="FE107" i="13"/>
  <c r="BP105" i="13"/>
  <c r="FE105" i="13"/>
  <c r="BP102" i="13"/>
  <c r="FE102" i="13"/>
  <c r="BP99" i="13"/>
  <c r="FE99" i="13"/>
  <c r="BP97" i="13"/>
  <c r="FE97" i="13"/>
  <c r="BP94" i="13"/>
  <c r="FE94" i="13"/>
  <c r="BP87" i="13"/>
  <c r="FE87" i="13"/>
  <c r="BP79" i="13"/>
  <c r="FE79" i="13"/>
  <c r="BP73" i="13"/>
  <c r="FE73" i="13"/>
  <c r="BP69" i="13"/>
  <c r="FE69" i="13"/>
  <c r="BP66" i="13"/>
  <c r="FE66" i="13"/>
  <c r="BP63" i="13"/>
  <c r="FE63" i="13"/>
  <c r="BP54" i="13"/>
  <c r="FE54" i="13"/>
  <c r="BP50" i="13"/>
  <c r="FE50" i="13"/>
  <c r="BP47" i="13"/>
  <c r="FE47" i="13"/>
  <c r="BP43" i="13"/>
  <c r="FE43" i="13"/>
  <c r="BP38" i="13"/>
  <c r="FE38" i="13"/>
  <c r="BP35" i="13"/>
  <c r="FE35" i="13"/>
  <c r="BP31" i="13"/>
  <c r="FE31" i="13"/>
  <c r="BP27" i="13"/>
  <c r="FE27" i="13"/>
  <c r="BP23" i="13"/>
  <c r="FE23" i="13"/>
  <c r="BP19" i="13"/>
  <c r="FE19" i="13"/>
  <c r="BP16" i="13"/>
  <c r="FE16" i="13"/>
  <c r="BP30" i="13"/>
  <c r="FE30" i="13"/>
  <c r="BP44" i="13"/>
  <c r="FE44" i="13"/>
  <c r="BP92" i="13"/>
  <c r="FE92" i="13"/>
  <c r="BP56" i="13"/>
  <c r="FE56" i="13"/>
  <c r="BP25" i="13"/>
  <c r="FE25" i="13"/>
  <c r="BP34" i="13"/>
  <c r="FE34" i="13"/>
  <c r="BP24" i="13"/>
  <c r="FE24" i="13"/>
  <c r="BP42" i="13"/>
  <c r="FE42" i="13"/>
  <c r="BP18" i="13"/>
  <c r="FE18" i="13"/>
  <c r="BP80" i="13"/>
  <c r="FE80" i="13"/>
  <c r="BP22" i="13"/>
  <c r="FE22" i="13"/>
  <c r="BP72" i="13"/>
  <c r="FE72" i="13"/>
  <c r="BP62" i="13"/>
  <c r="FE62" i="13"/>
  <c r="BP67" i="13"/>
  <c r="FE67" i="13"/>
  <c r="BP32" i="13"/>
  <c r="FE32" i="13"/>
  <c r="BP15" i="13"/>
  <c r="FE15" i="13"/>
  <c r="BP76" i="13"/>
  <c r="FE76" i="13"/>
  <c r="BP86" i="13"/>
  <c r="FE86" i="13"/>
  <c r="BP103" i="13"/>
  <c r="FE103" i="13"/>
  <c r="BP111" i="13"/>
  <c r="FE111" i="13"/>
  <c r="BR14" i="13"/>
  <c r="BQ116" i="13"/>
  <c r="BP14" i="13"/>
  <c r="BO116" i="13"/>
  <c r="BP60" i="13"/>
  <c r="AW127" i="13"/>
  <c r="AW131" i="13"/>
  <c r="AW129" i="13"/>
  <c r="AW123" i="13"/>
  <c r="AW121" i="13"/>
  <c r="AW120" i="13"/>
  <c r="AW124" i="13"/>
  <c r="AW119" i="13"/>
  <c r="AW122" i="13"/>
  <c r="AW132" i="13"/>
  <c r="AW118" i="13"/>
  <c r="AW126" i="13"/>
  <c r="AW128" i="13"/>
  <c r="FB17" i="13"/>
  <c r="FA51" i="13"/>
  <c r="FB22" i="13"/>
  <c r="FA21" i="13"/>
  <c r="FB16" i="13"/>
  <c r="FA93" i="13"/>
  <c r="FB92" i="13"/>
  <c r="FA91" i="13"/>
  <c r="FB90" i="13"/>
  <c r="FA89" i="13"/>
  <c r="FB88" i="13"/>
  <c r="FA87" i="13"/>
  <c r="FB86" i="13"/>
  <c r="FA85" i="13"/>
  <c r="FB84" i="13"/>
  <c r="FA83" i="13"/>
  <c r="FB82" i="13"/>
  <c r="FB93" i="13"/>
  <c r="FA92" i="13"/>
  <c r="FB91" i="13"/>
  <c r="FA90" i="13"/>
  <c r="FB89" i="13"/>
  <c r="FA88" i="13"/>
  <c r="FB87" i="13"/>
  <c r="FA86" i="13"/>
  <c r="FB85" i="13"/>
  <c r="FA84" i="13"/>
  <c r="FB83" i="13"/>
  <c r="FA82" i="13"/>
  <c r="FB81" i="13"/>
  <c r="FA80" i="13"/>
  <c r="FB79" i="13"/>
  <c r="FA78" i="13"/>
  <c r="FB77" i="13"/>
  <c r="FA76" i="13"/>
  <c r="FA75" i="13"/>
  <c r="FA74" i="13"/>
  <c r="FB73" i="13"/>
  <c r="FB72" i="13"/>
  <c r="FB71" i="13"/>
  <c r="FB70" i="13"/>
  <c r="FB69" i="13"/>
  <c r="FB68" i="13"/>
  <c r="FB67" i="13"/>
  <c r="FB66" i="13"/>
  <c r="FB65" i="13"/>
  <c r="FB64" i="13"/>
  <c r="FA63" i="13"/>
  <c r="FB62" i="13"/>
  <c r="FA61" i="13"/>
  <c r="FB60" i="13"/>
  <c r="FA59" i="13"/>
  <c r="FB58" i="13"/>
  <c r="FA57" i="13"/>
  <c r="FB56" i="13"/>
  <c r="FB55" i="13"/>
  <c r="FA54" i="13"/>
  <c r="FB53" i="13"/>
  <c r="FB30" i="13"/>
  <c r="FB28" i="13"/>
  <c r="FB25" i="13"/>
  <c r="FB24" i="13"/>
  <c r="FA50" i="13"/>
  <c r="FA49" i="13"/>
  <c r="FA48" i="13"/>
  <c r="FA47" i="13"/>
  <c r="FA46" i="13"/>
  <c r="FA45" i="13"/>
  <c r="FA44" i="13"/>
  <c r="FA43" i="13"/>
  <c r="FA42" i="13"/>
  <c r="FA41" i="13"/>
  <c r="FA40" i="13"/>
  <c r="FA39" i="13"/>
  <c r="FA38" i="13"/>
  <c r="FA37" i="13"/>
  <c r="FA36" i="13"/>
  <c r="FA35" i="13"/>
  <c r="FA34" i="13"/>
  <c r="FA33" i="13"/>
  <c r="FA32" i="13"/>
  <c r="FA31" i="13"/>
  <c r="FA30" i="13"/>
  <c r="FA29" i="13"/>
  <c r="FA28" i="13"/>
  <c r="FA27" i="13"/>
  <c r="FA26" i="13"/>
  <c r="FA25" i="13"/>
  <c r="FA24" i="13"/>
  <c r="FA23" i="13"/>
  <c r="FB21" i="13"/>
  <c r="FB19" i="13"/>
  <c r="FA18" i="13"/>
  <c r="FA15" i="13"/>
  <c r="FA14" i="13"/>
  <c r="FB20" i="13"/>
  <c r="FA20" i="13"/>
  <c r="FA81" i="13"/>
  <c r="FB80" i="13"/>
  <c r="FA79" i="13"/>
  <c r="FB78" i="13"/>
  <c r="FA77" i="13"/>
  <c r="FB76" i="13"/>
  <c r="FB75" i="13"/>
  <c r="FB74" i="13"/>
  <c r="FA73" i="13"/>
  <c r="FA72" i="13"/>
  <c r="FA71" i="13"/>
  <c r="FA70" i="13"/>
  <c r="FA69" i="13"/>
  <c r="FA68" i="13"/>
  <c r="FA67" i="13"/>
  <c r="FA66" i="13"/>
  <c r="FA65" i="13"/>
  <c r="FA64" i="13"/>
  <c r="FB63" i="13"/>
  <c r="FA62" i="13"/>
  <c r="FB61" i="13"/>
  <c r="FA60" i="13"/>
  <c r="FB59" i="13"/>
  <c r="FA58" i="13"/>
  <c r="FB57" i="13"/>
  <c r="FA56" i="13"/>
  <c r="FA55" i="13"/>
  <c r="FB54" i="13"/>
  <c r="FA53" i="13"/>
  <c r="FA52" i="13"/>
  <c r="FB31" i="13"/>
  <c r="FB29" i="13"/>
  <c r="FB27" i="13"/>
  <c r="FB26" i="13"/>
  <c r="FB23" i="13"/>
  <c r="FB51" i="13"/>
  <c r="FB50" i="13"/>
  <c r="FB49" i="13"/>
  <c r="FB48" i="13"/>
  <c r="FB47" i="13"/>
  <c r="FB46" i="13"/>
  <c r="FB45" i="13"/>
  <c r="FB44" i="13"/>
  <c r="FB43" i="13"/>
  <c r="FB42" i="13"/>
  <c r="FB41" i="13"/>
  <c r="FB40" i="13"/>
  <c r="FB39" i="13"/>
  <c r="FB38" i="13"/>
  <c r="FB37" i="13"/>
  <c r="FB36" i="13"/>
  <c r="FB35" i="13"/>
  <c r="FB34" i="13"/>
  <c r="FB33" i="13"/>
  <c r="FB32" i="13"/>
  <c r="FA19" i="13"/>
  <c r="FB18" i="13"/>
  <c r="FA17" i="13"/>
  <c r="FA16" i="13"/>
  <c r="FB15" i="13"/>
  <c r="FB14" i="13"/>
  <c r="FA22" i="13"/>
  <c r="AV133" i="13"/>
  <c r="AV135" i="13"/>
  <c r="FB52" i="13"/>
  <c r="BQ13" i="13"/>
  <c r="G134" i="13"/>
  <c r="AV136" i="13"/>
  <c r="AV138" i="13" s="1"/>
  <c r="AW117" i="13"/>
  <c r="BP116" i="13" l="1"/>
  <c r="AW133" i="13" s="1"/>
  <c r="FC14" i="13"/>
  <c r="BR116" i="13"/>
  <c r="AW135" i="13"/>
</calcChain>
</file>

<file path=xl/sharedStrings.xml><?xml version="1.0" encoding="utf-8"?>
<sst xmlns="http://schemas.openxmlformats.org/spreadsheetml/2006/main" count="3332" uniqueCount="150">
  <si>
    <t xml:space="preserve">Wages paid for the month of </t>
  </si>
  <si>
    <t>Year</t>
  </si>
  <si>
    <t>FORM-XVI</t>
  </si>
  <si>
    <t xml:space="preserve">[See rule 78(1) (a) (i)] </t>
  </si>
  <si>
    <t xml:space="preserve">Name and address of Establishment in/under which contract is carried on </t>
  </si>
  <si>
    <t xml:space="preserve"> </t>
  </si>
  <si>
    <t>EMP.ID</t>
  </si>
  <si>
    <t>NAME OF EMPLOYEE</t>
  </si>
  <si>
    <t>Designation</t>
  </si>
  <si>
    <t>Category</t>
  </si>
  <si>
    <t>M</t>
  </si>
  <si>
    <t>E</t>
  </si>
  <si>
    <t>N</t>
  </si>
  <si>
    <t>G</t>
  </si>
  <si>
    <t>M+E</t>
  </si>
  <si>
    <t>E+N</t>
  </si>
  <si>
    <t>N+M</t>
  </si>
  <si>
    <t>M+N</t>
  </si>
  <si>
    <t>M+G</t>
  </si>
  <si>
    <t>G+E</t>
  </si>
  <si>
    <t>G+N</t>
  </si>
  <si>
    <t>M+H</t>
  </si>
  <si>
    <t>N/O</t>
  </si>
  <si>
    <t>NH</t>
  </si>
  <si>
    <t>NH 2</t>
  </si>
  <si>
    <t>W/O OT</t>
  </si>
  <si>
    <t>W/O</t>
  </si>
  <si>
    <t>A</t>
  </si>
  <si>
    <t>Total Prsent</t>
  </si>
  <si>
    <t>Total Month days</t>
  </si>
  <si>
    <t xml:space="preserve">Total Double </t>
  </si>
  <si>
    <t>OT Hours</t>
  </si>
  <si>
    <t xml:space="preserve">Remarks </t>
  </si>
  <si>
    <t>7 Days Weekly OFF Compliance</t>
  </si>
  <si>
    <t>10 Days Working Compliance</t>
  </si>
  <si>
    <t>Ovetime Compliane</t>
  </si>
  <si>
    <t>Total</t>
  </si>
  <si>
    <t>ChecK</t>
  </si>
  <si>
    <t>Overtime</t>
  </si>
  <si>
    <t>ABHISHEK KUMAR</t>
  </si>
  <si>
    <t>ASHA</t>
  </si>
  <si>
    <t>VIMLESH KUMAR</t>
  </si>
  <si>
    <t>INDRAJEET</t>
  </si>
  <si>
    <t>DHARMENDER KUMAR</t>
  </si>
  <si>
    <t>DEEPAK SHARMA</t>
  </si>
  <si>
    <t>DEVNATH LAL</t>
  </si>
  <si>
    <t>GOPAL SINGH</t>
  </si>
  <si>
    <t>GOPAL JI MISHRA</t>
  </si>
  <si>
    <t>JITENDAR GAUTAM</t>
  </si>
  <si>
    <t>JITENDER KUMAR SINGH</t>
  </si>
  <si>
    <t>LOVE KUMAR BAJAJ</t>
  </si>
  <si>
    <t>LALITA DEVI</t>
  </si>
  <si>
    <t>MEERA</t>
  </si>
  <si>
    <t>MAMTA SINGH</t>
  </si>
  <si>
    <t>MANISH RANJAN</t>
  </si>
  <si>
    <t>MOHAMMAD SAKIR</t>
  </si>
  <si>
    <t>NARENDER KUMAR</t>
  </si>
  <si>
    <t>PRAVEEN KUMAR</t>
  </si>
  <si>
    <t>PRAVESH KUMAR</t>
  </si>
  <si>
    <t>PARWATI WALDIA</t>
  </si>
  <si>
    <t>PRAKASH SATI</t>
  </si>
  <si>
    <t>PRITHVI SINGH</t>
  </si>
  <si>
    <t>RAM KISHOR</t>
  </si>
  <si>
    <t>SAURABH KUMAR</t>
  </si>
  <si>
    <t>SARVESH KUMAR</t>
  </si>
  <si>
    <t>SATYENDER TIWARI</t>
  </si>
  <si>
    <t>SIPAHI LAL</t>
  </si>
  <si>
    <t>SANJAY KUMAR SINGH</t>
  </si>
  <si>
    <t>SANJEEV KUMAR</t>
  </si>
  <si>
    <t>MOHD SHAHID</t>
  </si>
  <si>
    <t>SANT KUMAR SINGH</t>
  </si>
  <si>
    <t>SEEMA YADAV</t>
  </si>
  <si>
    <t>USHA BAUDH</t>
  </si>
  <si>
    <t>VIMAL SINGH CHAUHAN</t>
  </si>
  <si>
    <t>VIMAL KUMAR</t>
  </si>
  <si>
    <t>YASHPAL SINGH</t>
  </si>
  <si>
    <t>SHIVANI DEVI</t>
  </si>
  <si>
    <t>DEEPAK</t>
  </si>
  <si>
    <t>JUGENDRA SINGH</t>
  </si>
  <si>
    <t>SANJEET KUMAR SINGH</t>
  </si>
  <si>
    <t>SANJIV PANWAR</t>
  </si>
  <si>
    <t>SOMIN ALI</t>
  </si>
  <si>
    <t>RAJENDER SINGH</t>
  </si>
  <si>
    <t>NISHANT</t>
  </si>
  <si>
    <t>MONU</t>
  </si>
  <si>
    <t>LOKENDER KASANA</t>
  </si>
  <si>
    <t>NIRAJ KUMAR</t>
  </si>
  <si>
    <t>LOKESH</t>
  </si>
  <si>
    <t>AYUSH GUJJAR</t>
  </si>
  <si>
    <t>AJAY CHAUHAN</t>
  </si>
  <si>
    <t>SANTOSH KUMAR MAHTO</t>
  </si>
  <si>
    <t>GOVIND</t>
  </si>
  <si>
    <t>PULKIT</t>
  </si>
  <si>
    <t>NANDNI KUMARI</t>
  </si>
  <si>
    <t>PUSHPENDER BANSAL</t>
  </si>
  <si>
    <t>SONIA SAINI</t>
  </si>
  <si>
    <t>ATUL KUMAR</t>
  </si>
  <si>
    <t>RAUNAK KUMAR SINGH</t>
  </si>
  <si>
    <t>RAMAN KUMAR</t>
  </si>
  <si>
    <t>RAJANI PATAWAL</t>
  </si>
  <si>
    <t>VINOD KUMAR</t>
  </si>
  <si>
    <t>MAHBOOB MALIK</t>
  </si>
  <si>
    <t>KHALILE</t>
  </si>
  <si>
    <t>TEJ NARAYAN SINGH</t>
  </si>
  <si>
    <t>PRADEEP KUMAR</t>
  </si>
  <si>
    <t>AMIT KUMAR</t>
  </si>
  <si>
    <t>RAGINI SAXENA</t>
  </si>
  <si>
    <t>SACHIN KUMAR</t>
  </si>
  <si>
    <t>ANUJ GIRI</t>
  </si>
  <si>
    <t>AVESH</t>
  </si>
  <si>
    <t>MANISH</t>
  </si>
  <si>
    <t>AMARNATH</t>
  </si>
  <si>
    <t>PUNYA DEV SINGH</t>
  </si>
  <si>
    <t xml:space="preserve">MANGLESHWAR </t>
  </si>
  <si>
    <t>ROSHAN LAL</t>
  </si>
  <si>
    <t>K M RAMESH</t>
  </si>
  <si>
    <t>DINESH KUMAR</t>
  </si>
  <si>
    <t>ANKIT BHADAURIYA</t>
  </si>
  <si>
    <t>SG</t>
  </si>
  <si>
    <t>LSG</t>
  </si>
  <si>
    <t>SANDEEP</t>
  </si>
  <si>
    <t>ABHISHEK</t>
  </si>
  <si>
    <t>GAURAV</t>
  </si>
  <si>
    <t>SANJAY</t>
  </si>
  <si>
    <t>UMESH KUMAR</t>
  </si>
  <si>
    <t>GANPAL</t>
  </si>
  <si>
    <t xml:space="preserve">AS PER ATTENDACNE </t>
  </si>
  <si>
    <t>AS PER DEPLOYEMNT SHEET</t>
  </si>
  <si>
    <t>Name and address of the Contractor  SNG Security Services Pvt.Ltd.</t>
  </si>
  <si>
    <t>Name and address of Principal Employer  SNG House,D-36,Building No-605,100 Foot Road,Chattarpur,New Delhi-110074</t>
  </si>
  <si>
    <t>BABY</t>
  </si>
  <si>
    <t>AJAY</t>
  </si>
  <si>
    <t>SHANKAR SHARAN PRASAD</t>
  </si>
  <si>
    <t>AMAR DUTT</t>
  </si>
  <si>
    <t>MEHTAB ALI</t>
  </si>
  <si>
    <t>MANISH KUMR JHA</t>
  </si>
  <si>
    <t>`</t>
  </si>
  <si>
    <t>VISHAL</t>
  </si>
  <si>
    <t>PRADEEP</t>
  </si>
  <si>
    <t>NADEEM</t>
  </si>
  <si>
    <t>VIPIN JHA</t>
  </si>
  <si>
    <t>CHHATHLLAL SAH</t>
  </si>
  <si>
    <t>BALJIT SINGH</t>
  </si>
  <si>
    <t>SUHAIL</t>
  </si>
  <si>
    <t>ANKUR VARMA</t>
  </si>
  <si>
    <t>PANKAJ KUMAR</t>
  </si>
  <si>
    <t>NADEEM ABBAS ZAIDI</t>
  </si>
  <si>
    <t>Wage Period: JUNE 2023</t>
  </si>
  <si>
    <t>PAID DAYS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</si>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</sst>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"/>
    <numFmt numFmtId="167" formatCode="###0;#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"/>
      <name val="Arial"/>
      <family val="2"/>
    </font>
    <font>
      <sz val="10.5"/>
      <color rgb="FF33CCCC"/>
      <name val="Calibri"/>
      <family val="2"/>
      <scheme val="minor"/>
    </font>
    <font>
      <sz val="12"/>
      <name val="Cambria"/>
      <family val="1"/>
    </font>
    <font>
      <sz val="12"/>
      <name val="Cambria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200">
    <xf numFmtId="0" fontId="0" fillId="0" borderId="0" xfId="0"/>
    <xf numFmtId="0" fontId="3" fillId="0" borderId="0" xfId="2" applyFont="1" applyProtection="1">
      <protection locked="0"/>
    </xf>
    <xf numFmtId="0" fontId="3" fillId="0" borderId="0" xfId="2" applyFont="1" applyAlignment="1" applyProtection="1">
      <alignment horizontal="center"/>
      <protection locked="0"/>
    </xf>
    <xf numFmtId="0" fontId="3" fillId="0" borderId="2" xfId="2" applyFont="1" applyBorder="1" applyProtection="1">
      <protection locked="0"/>
    </xf>
    <xf numFmtId="0" fontId="3" fillId="0" borderId="3" xfId="2" applyFont="1" applyBorder="1" applyProtection="1">
      <protection locked="0"/>
    </xf>
    <xf numFmtId="0" fontId="3" fillId="0" borderId="3" xfId="2" applyFont="1" applyBorder="1" applyAlignment="1" applyProtection="1">
      <alignment horizontal="center"/>
      <protection locked="0"/>
    </xf>
    <xf numFmtId="0" fontId="3" fillId="0" borderId="4" xfId="2" applyFont="1" applyBorder="1" applyProtection="1">
      <protection locked="0"/>
    </xf>
    <xf numFmtId="0" fontId="3" fillId="0" borderId="5" xfId="2" applyFont="1" applyBorder="1" applyProtection="1">
      <protection locked="0"/>
    </xf>
    <xf numFmtId="0" fontId="3" fillId="0" borderId="6" xfId="2" applyFont="1" applyBorder="1" applyProtection="1">
      <protection locked="0"/>
    </xf>
    <xf numFmtId="0" fontId="5" fillId="0" borderId="0" xfId="3" applyFont="1" applyProtection="1"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5" xfId="3" applyFont="1" applyBorder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4" fillId="0" borderId="5" xfId="3" applyFont="1" applyBorder="1" applyAlignment="1" applyProtection="1">
      <alignment horizontal="left"/>
      <protection locked="0"/>
    </xf>
    <xf numFmtId="0" fontId="4" fillId="0" borderId="0" xfId="3" applyFont="1" applyAlignment="1" applyProtection="1">
      <alignment horizontal="left"/>
      <protection locked="0"/>
    </xf>
    <xf numFmtId="0" fontId="5" fillId="0" borderId="0" xfId="3" applyFont="1" applyAlignment="1" applyProtection="1">
      <alignment horizontal="left"/>
      <protection locked="0"/>
    </xf>
    <xf numFmtId="165" fontId="3" fillId="0" borderId="16" xfId="1" applyNumberFormat="1" applyFont="1" applyFill="1" applyBorder="1" applyAlignment="1" applyProtection="1">
      <alignment horizontal="center" vertical="center"/>
      <protection locked="0"/>
    </xf>
    <xf numFmtId="43" fontId="3" fillId="0" borderId="21" xfId="1" applyFont="1" applyFill="1" applyBorder="1" applyAlignment="1" applyProtection="1">
      <alignment horizontal="center"/>
      <protection hidden="1"/>
    </xf>
    <xf numFmtId="0" fontId="3" fillId="0" borderId="23" xfId="2" applyFont="1" applyBorder="1" applyAlignment="1" applyProtection="1">
      <alignment horizontal="center" vertical="center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0" fontId="3" fillId="0" borderId="0" xfId="2" applyFont="1" applyProtection="1">
      <protection hidden="1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26" xfId="2" applyFont="1" applyBorder="1" applyAlignment="1" applyProtection="1">
      <alignment horizontal="center" vertical="center"/>
      <protection hidden="1"/>
    </xf>
    <xf numFmtId="0" fontId="3" fillId="0" borderId="27" xfId="2" applyFont="1" applyBorder="1" applyAlignment="1" applyProtection="1">
      <alignment horizontal="center" vertical="center"/>
      <protection hidden="1"/>
    </xf>
    <xf numFmtId="0" fontId="8" fillId="0" borderId="0" xfId="2" applyFont="1" applyProtection="1">
      <protection locked="0"/>
    </xf>
    <xf numFmtId="0" fontId="8" fillId="0" borderId="29" xfId="2" applyFont="1" applyBorder="1" applyProtection="1">
      <protection hidden="1"/>
    </xf>
    <xf numFmtId="0" fontId="8" fillId="0" borderId="30" xfId="2" applyFont="1" applyBorder="1" applyProtection="1">
      <protection hidden="1"/>
    </xf>
    <xf numFmtId="0" fontId="8" fillId="0" borderId="0" xfId="2" applyFont="1" applyAlignment="1" applyProtection="1">
      <alignment horizontal="center"/>
      <protection locked="0"/>
    </xf>
    <xf numFmtId="166" fontId="3" fillId="0" borderId="28" xfId="2" applyNumberFormat="1" applyFont="1" applyBorder="1" applyProtection="1">
      <protection hidden="1"/>
    </xf>
    <xf numFmtId="166" fontId="3" fillId="0" borderId="29" xfId="2" applyNumberFormat="1" applyFont="1" applyBorder="1" applyProtection="1">
      <protection hidden="1"/>
    </xf>
    <xf numFmtId="166" fontId="3" fillId="0" borderId="30" xfId="2" applyNumberFormat="1" applyFont="1" applyBorder="1" applyProtection="1">
      <protection hidden="1"/>
    </xf>
    <xf numFmtId="0" fontId="8" fillId="3" borderId="28" xfId="2" applyFont="1" applyFill="1" applyBorder="1" applyProtection="1">
      <protection hidden="1"/>
    </xf>
    <xf numFmtId="0" fontId="8" fillId="3" borderId="29" xfId="2" applyFont="1" applyFill="1" applyBorder="1" applyProtection="1">
      <protection hidden="1"/>
    </xf>
    <xf numFmtId="43" fontId="3" fillId="0" borderId="37" xfId="1" applyFont="1" applyFill="1" applyBorder="1" applyAlignment="1" applyProtection="1">
      <alignment horizontal="center"/>
      <protection hidden="1"/>
    </xf>
    <xf numFmtId="43" fontId="3" fillId="0" borderId="38" xfId="1" applyFont="1" applyFill="1" applyBorder="1" applyAlignment="1" applyProtection="1">
      <alignment horizontal="center"/>
      <protection hidden="1"/>
    </xf>
    <xf numFmtId="0" fontId="3" fillId="2" borderId="0" xfId="2" applyFont="1" applyFill="1" applyProtection="1">
      <protection locked="0"/>
    </xf>
    <xf numFmtId="0" fontId="3" fillId="2" borderId="3" xfId="2" applyFont="1" applyFill="1" applyBorder="1" applyProtection="1">
      <protection locked="0"/>
    </xf>
    <xf numFmtId="0" fontId="4" fillId="2" borderId="0" xfId="3" applyFont="1" applyFill="1" applyAlignment="1" applyProtection="1">
      <alignment horizontal="left" vertical="center"/>
      <protection locked="0"/>
    </xf>
    <xf numFmtId="0" fontId="4" fillId="2" borderId="0" xfId="3" applyFont="1" applyFill="1" applyAlignment="1" applyProtection="1">
      <alignment horizontal="left"/>
      <protection locked="0"/>
    </xf>
    <xf numFmtId="0" fontId="8" fillId="2" borderId="0" xfId="2" applyFont="1" applyFill="1" applyProtection="1">
      <protection locked="0"/>
    </xf>
    <xf numFmtId="0" fontId="15" fillId="0" borderId="1" xfId="0" applyFont="1" applyBorder="1" applyAlignment="1">
      <alignment horizontal="left" wrapText="1"/>
    </xf>
    <xf numFmtId="0" fontId="3" fillId="0" borderId="20" xfId="2" applyFont="1" applyBorder="1" applyAlignment="1" applyProtection="1">
      <alignment horizontal="center" vertical="center"/>
      <protection hidden="1"/>
    </xf>
    <xf numFmtId="167" fontId="10" fillId="0" borderId="32" xfId="0" applyNumberFormat="1" applyFont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center" wrapText="1"/>
    </xf>
    <xf numFmtId="0" fontId="3" fillId="0" borderId="21" xfId="2" applyFont="1" applyBorder="1" applyAlignment="1" applyProtection="1">
      <alignment horizontal="center"/>
      <protection locked="0"/>
    </xf>
    <xf numFmtId="0" fontId="3" fillId="0" borderId="21" xfId="2" applyFont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  <protection hidden="1"/>
    </xf>
    <xf numFmtId="1" fontId="3" fillId="0" borderId="21" xfId="2" applyNumberFormat="1" applyFont="1" applyBorder="1" applyAlignment="1" applyProtection="1">
      <alignment horizontal="center" vertical="center"/>
      <protection hidden="1"/>
    </xf>
    <xf numFmtId="1" fontId="3" fillId="0" borderId="21" xfId="2" applyNumberFormat="1" applyFont="1" applyBorder="1" applyProtection="1">
      <protection hidden="1"/>
    </xf>
    <xf numFmtId="0" fontId="3" fillId="0" borderId="21" xfId="2" applyFont="1" applyBorder="1" applyAlignment="1" applyProtection="1">
      <alignment horizontal="center"/>
      <protection hidden="1"/>
    </xf>
    <xf numFmtId="0" fontId="3" fillId="0" borderId="22" xfId="2" applyFont="1" applyBorder="1" applyProtection="1">
      <protection locked="0"/>
    </xf>
    <xf numFmtId="0" fontId="3" fillId="0" borderId="18" xfId="2" applyFont="1" applyBorder="1" applyProtection="1">
      <protection hidden="1"/>
    </xf>
    <xf numFmtId="0" fontId="3" fillId="0" borderId="1" xfId="2" applyFont="1" applyBorder="1" applyProtection="1">
      <protection hidden="1"/>
    </xf>
    <xf numFmtId="0" fontId="3" fillId="0" borderId="19" xfId="2" applyFont="1" applyBorder="1" applyProtection="1">
      <protection hidden="1"/>
    </xf>
    <xf numFmtId="0" fontId="3" fillId="0" borderId="14" xfId="2" applyFont="1" applyBorder="1" applyProtection="1">
      <protection hidden="1"/>
    </xf>
    <xf numFmtId="1" fontId="13" fillId="0" borderId="21" xfId="2" applyNumberFormat="1" applyFont="1" applyBorder="1" applyProtection="1">
      <protection hidden="1"/>
    </xf>
    <xf numFmtId="0" fontId="3" fillId="0" borderId="23" xfId="2" applyFont="1" applyBorder="1" applyAlignment="1" applyProtection="1">
      <alignment horizontal="center"/>
      <protection locked="0"/>
    </xf>
    <xf numFmtId="0" fontId="3" fillId="0" borderId="23" xfId="2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1" fillId="0" borderId="39" xfId="0" applyFont="1" applyBorder="1" applyAlignment="1">
      <alignment horizontal="left" wrapText="1"/>
    </xf>
    <xf numFmtId="0" fontId="3" fillId="0" borderId="27" xfId="2" applyFont="1" applyBorder="1" applyProtection="1">
      <protection locked="0"/>
    </xf>
    <xf numFmtId="0" fontId="3" fillId="0" borderId="35" xfId="2" applyFont="1" applyBorder="1" applyProtection="1">
      <protection hidden="1"/>
    </xf>
    <xf numFmtId="0" fontId="3" fillId="0" borderId="34" xfId="2" applyFont="1" applyBorder="1" applyProtection="1">
      <protection hidden="1"/>
    </xf>
    <xf numFmtId="0" fontId="3" fillId="0" borderId="36" xfId="2" applyFont="1" applyBorder="1" applyProtection="1">
      <protection hidden="1"/>
    </xf>
    <xf numFmtId="0" fontId="14" fillId="0" borderId="1" xfId="0" applyFont="1" applyBorder="1" applyAlignment="1">
      <alignment horizontal="left" vertical="center" wrapText="1"/>
    </xf>
    <xf numFmtId="1" fontId="3" fillId="0" borderId="0" xfId="2" applyNumberFormat="1" applyFont="1" applyProtection="1">
      <protection locked="0"/>
    </xf>
    <xf numFmtId="0" fontId="13" fillId="0" borderId="21" xfId="2" applyFont="1" applyBorder="1" applyAlignment="1" applyProtection="1">
      <alignment horizontal="center"/>
      <protection locked="0"/>
    </xf>
    <xf numFmtId="0" fontId="13" fillId="0" borderId="21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 textRotation="90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164" fontId="3" fillId="0" borderId="8" xfId="2" applyNumberFormat="1" applyFont="1" applyBorder="1" applyAlignment="1" applyProtection="1">
      <alignment horizontal="center" vertical="center" textRotation="90"/>
      <protection hidden="1"/>
    </xf>
    <xf numFmtId="164" fontId="3" fillId="0" borderId="8" xfId="2" applyNumberFormat="1" applyFont="1" applyBorder="1" applyAlignment="1" applyProtection="1">
      <alignment horizontal="center" vertical="center" textRotation="90"/>
      <protection locked="0"/>
    </xf>
    <xf numFmtId="0" fontId="3" fillId="0" borderId="8" xfId="2" applyFont="1" applyBorder="1" applyAlignment="1" applyProtection="1">
      <alignment horizontal="center" vertical="center" textRotation="90"/>
      <protection locked="0"/>
    </xf>
    <xf numFmtId="0" fontId="3" fillId="0" borderId="9" xfId="2" applyFont="1" applyBorder="1" applyAlignment="1" applyProtection="1">
      <alignment horizontal="center" vertical="center" textRotation="90"/>
      <protection locked="0"/>
    </xf>
    <xf numFmtId="164" fontId="3" fillId="0" borderId="10" xfId="2" applyNumberFormat="1" applyFont="1" applyBorder="1" applyAlignment="1" applyProtection="1">
      <alignment horizontal="center" vertical="center" textRotation="90"/>
      <protection hidden="1"/>
    </xf>
    <xf numFmtId="164" fontId="3" fillId="0" borderId="11" xfId="2" applyNumberFormat="1" applyFont="1" applyBorder="1" applyAlignment="1" applyProtection="1">
      <alignment horizontal="center" vertical="center" textRotation="90"/>
      <protection locked="0"/>
    </xf>
    <xf numFmtId="164" fontId="3" fillId="0" borderId="12" xfId="2" applyNumberFormat="1" applyFont="1" applyBorder="1" applyAlignment="1" applyProtection="1">
      <alignment horizontal="center" vertical="center" textRotation="90"/>
      <protection hidden="1"/>
    </xf>
    <xf numFmtId="164" fontId="3" fillId="0" borderId="13" xfId="2" applyNumberFormat="1" applyFont="1" applyBorder="1" applyAlignment="1" applyProtection="1">
      <alignment horizontal="center" vertical="center" textRotation="90"/>
      <protection hidden="1"/>
    </xf>
    <xf numFmtId="0" fontId="6" fillId="0" borderId="14" xfId="2" applyFont="1" applyBorder="1" applyAlignment="1" applyProtection="1">
      <alignment horizontal="center" vertical="center" textRotation="90" wrapText="1"/>
      <protection locked="0"/>
    </xf>
    <xf numFmtId="0" fontId="3" fillId="0" borderId="15" xfId="2" applyFont="1" applyBorder="1" applyAlignment="1" applyProtection="1">
      <alignment horizontal="center" vertical="center"/>
      <protection locked="0"/>
    </xf>
    <xf numFmtId="0" fontId="3" fillId="0" borderId="16" xfId="2" applyFont="1" applyBorder="1" applyAlignment="1" applyProtection="1">
      <alignment horizontal="center" vertical="center"/>
      <protection locked="0"/>
    </xf>
    <xf numFmtId="0" fontId="3" fillId="0" borderId="16" xfId="2" applyFont="1" applyBorder="1" applyAlignment="1" applyProtection="1">
      <alignment horizontal="center" vertical="center"/>
      <protection hidden="1"/>
    </xf>
    <xf numFmtId="164" fontId="3" fillId="0" borderId="16" xfId="2" applyNumberFormat="1" applyFont="1" applyBorder="1" applyAlignment="1" applyProtection="1">
      <alignment horizontal="center" textRotation="90"/>
      <protection locked="0"/>
    </xf>
    <xf numFmtId="1" fontId="3" fillId="0" borderId="16" xfId="2" applyNumberFormat="1" applyFont="1" applyBorder="1" applyAlignment="1" applyProtection="1">
      <alignment horizontal="center" vertical="center"/>
      <protection hidden="1"/>
    </xf>
    <xf numFmtId="1" fontId="3" fillId="0" borderId="16" xfId="2" applyNumberFormat="1" applyFont="1" applyBorder="1" applyAlignment="1" applyProtection="1">
      <alignment horizontal="center" vertical="center"/>
      <protection locked="0"/>
    </xf>
    <xf numFmtId="0" fontId="3" fillId="0" borderId="17" xfId="2" applyFont="1" applyBorder="1" applyProtection="1">
      <protection locked="0"/>
    </xf>
    <xf numFmtId="0" fontId="3" fillId="0" borderId="18" xfId="2" applyFont="1" applyBorder="1" applyProtection="1">
      <protection locked="0"/>
    </xf>
    <xf numFmtId="0" fontId="3" fillId="0" borderId="1" xfId="2" applyFont="1" applyBorder="1" applyProtection="1">
      <protection locked="0"/>
    </xf>
    <xf numFmtId="0" fontId="3" fillId="0" borderId="19" xfId="2" applyFont="1" applyBorder="1" applyProtection="1">
      <protection locked="0"/>
    </xf>
    <xf numFmtId="0" fontId="3" fillId="0" borderId="14" xfId="2" applyFont="1" applyBorder="1" applyProtection="1">
      <protection locked="0"/>
    </xf>
    <xf numFmtId="167" fontId="10" fillId="0" borderId="33" xfId="0" applyNumberFormat="1" applyFont="1" applyBorder="1" applyAlignment="1">
      <alignment horizontal="left" wrapText="1"/>
    </xf>
    <xf numFmtId="1" fontId="13" fillId="0" borderId="21" xfId="2" applyNumberFormat="1" applyFont="1" applyBorder="1" applyAlignment="1" applyProtection="1">
      <alignment horizontal="right" vertical="center"/>
      <protection hidden="1"/>
    </xf>
    <xf numFmtId="0" fontId="13" fillId="0" borderId="21" xfId="2" applyFont="1" applyBorder="1" applyAlignment="1" applyProtection="1">
      <alignment horizontal="center" vertical="center"/>
      <protection hidden="1"/>
    </xf>
    <xf numFmtId="0" fontId="13" fillId="0" borderId="21" xfId="2" applyFont="1" applyBorder="1" applyAlignment="1" applyProtection="1">
      <alignment horizontal="center"/>
      <protection hidden="1"/>
    </xf>
    <xf numFmtId="0" fontId="13" fillId="0" borderId="0" xfId="2" applyFont="1" applyProtection="1">
      <protection locked="0"/>
    </xf>
    <xf numFmtId="0" fontId="11" fillId="0" borderId="32" xfId="0" applyFont="1" applyBorder="1" applyAlignment="1">
      <alignment horizontal="center" wrapText="1"/>
    </xf>
    <xf numFmtId="0" fontId="11" fillId="0" borderId="32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3" xfId="0" applyFont="1" applyBorder="1" applyAlignment="1">
      <alignment horizontal="center" wrapText="1"/>
    </xf>
    <xf numFmtId="0" fontId="11" fillId="0" borderId="34" xfId="0" applyFont="1" applyBorder="1" applyAlignment="1">
      <alignment horizontal="left" wrapText="1"/>
    </xf>
    <xf numFmtId="0" fontId="3" fillId="0" borderId="0" xfId="2" applyFont="1" applyAlignment="1" applyProtection="1">
      <alignment horizontal="center" vertical="center"/>
      <protection locked="0"/>
    </xf>
    <xf numFmtId="1" fontId="6" fillId="0" borderId="1" xfId="2" applyNumberFormat="1" applyFont="1" applyBorder="1" applyProtection="1">
      <protection hidden="1"/>
    </xf>
    <xf numFmtId="0" fontId="6" fillId="0" borderId="0" xfId="6" applyFont="1" applyAlignment="1" applyProtection="1">
      <alignment horizontal="center" vertical="center"/>
      <protection locked="0"/>
    </xf>
    <xf numFmtId="164" fontId="3" fillId="0" borderId="0" xfId="6" applyNumberFormat="1" applyFont="1" applyAlignment="1" applyProtection="1">
      <alignment horizontal="center" vertical="center"/>
      <protection locked="0"/>
    </xf>
    <xf numFmtId="0" fontId="3" fillId="0" borderId="24" xfId="2" applyFont="1" applyBorder="1" applyAlignment="1" applyProtection="1">
      <alignment horizontal="center" vertical="center"/>
      <protection hidden="1"/>
    </xf>
    <xf numFmtId="0" fontId="3" fillId="0" borderId="25" xfId="2" applyFont="1" applyBorder="1" applyAlignment="1" applyProtection="1">
      <alignment horizontal="center" vertical="center"/>
      <protection hidden="1"/>
    </xf>
    <xf numFmtId="2" fontId="3" fillId="0" borderId="0" xfId="2" applyNumberFormat="1" applyFont="1" applyAlignment="1" applyProtection="1">
      <alignment horizontal="center" vertical="center"/>
      <protection hidden="1"/>
    </xf>
    <xf numFmtId="2" fontId="3" fillId="0" borderId="0" xfId="2" applyNumberFormat="1" applyFont="1" applyAlignment="1" applyProtection="1">
      <alignment horizontal="center" vertical="center"/>
      <protection locked="0"/>
    </xf>
    <xf numFmtId="0" fontId="3" fillId="0" borderId="22" xfId="2" applyFont="1" applyBorder="1" applyAlignment="1" applyProtection="1">
      <alignment horizontal="center" vertical="center"/>
      <protection hidden="1"/>
    </xf>
    <xf numFmtId="1" fontId="3" fillId="0" borderId="0" xfId="2" applyNumberFormat="1" applyFont="1" applyAlignment="1" applyProtection="1">
      <alignment horizontal="center" vertical="center"/>
      <protection hidden="1"/>
    </xf>
    <xf numFmtId="166" fontId="3" fillId="0" borderId="0" xfId="2" applyNumberFormat="1" applyFont="1" applyAlignment="1" applyProtection="1">
      <alignment horizontal="center" vertical="center"/>
      <protection hidden="1"/>
    </xf>
    <xf numFmtId="166" fontId="3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/>
      <protection locked="0"/>
    </xf>
    <xf numFmtId="167" fontId="10" fillId="4" borderId="32" xfId="0" applyNumberFormat="1" applyFont="1" applyFill="1" applyBorder="1" applyAlignment="1">
      <alignment horizontal="left" wrapText="1"/>
    </xf>
    <xf numFmtId="0" fontId="3" fillId="4" borderId="21" xfId="2" applyFont="1" applyFill="1" applyBorder="1" applyAlignment="1" applyProtection="1">
      <alignment horizontal="center"/>
      <protection locked="0"/>
    </xf>
    <xf numFmtId="0" fontId="3" fillId="4" borderId="21" xfId="2" applyFont="1" applyFill="1" applyBorder="1" applyAlignment="1" applyProtection="1">
      <alignment horizontal="center" vertical="center"/>
      <protection locked="0"/>
    </xf>
    <xf numFmtId="0" fontId="13" fillId="4" borderId="21" xfId="2" applyFont="1" applyFill="1" applyBorder="1" applyAlignment="1" applyProtection="1">
      <alignment horizontal="center" vertical="center"/>
      <protection locked="0"/>
    </xf>
    <xf numFmtId="0" fontId="3" fillId="4" borderId="23" xfId="2" applyFont="1" applyFill="1" applyBorder="1" applyAlignment="1" applyProtection="1">
      <alignment horizontal="center"/>
      <protection locked="0"/>
    </xf>
    <xf numFmtId="0" fontId="3" fillId="4" borderId="23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Protection="1">
      <protection locked="0"/>
    </xf>
    <xf numFmtId="0" fontId="3" fillId="0" borderId="0" xfId="2" applyFont="1" applyFill="1" applyAlignment="1" applyProtection="1">
      <alignment horizontal="center"/>
      <protection locked="0"/>
    </xf>
    <xf numFmtId="0" fontId="3" fillId="3" borderId="23" xfId="2" applyFont="1" applyFill="1" applyBorder="1" applyAlignment="1" applyProtection="1">
      <alignment horizontal="center"/>
      <protection locked="0"/>
    </xf>
    <xf numFmtId="0" fontId="3" fillId="3" borderId="21" xfId="2" applyFont="1" applyFill="1" applyBorder="1" applyAlignment="1" applyProtection="1">
      <alignment horizontal="center"/>
      <protection locked="0"/>
    </xf>
    <xf numFmtId="0" fontId="13" fillId="3" borderId="21" xfId="2" applyFont="1" applyFill="1" applyBorder="1" applyAlignment="1" applyProtection="1">
      <alignment horizontal="center"/>
      <protection locked="0"/>
    </xf>
    <xf numFmtId="43" fontId="3" fillId="3" borderId="38" xfId="1" applyFont="1" applyFill="1" applyBorder="1" applyAlignment="1" applyProtection="1">
      <alignment horizontal="center"/>
      <protection hidden="1"/>
    </xf>
    <xf numFmtId="0" fontId="13" fillId="4" borderId="21" xfId="2" applyFont="1" applyFill="1" applyBorder="1" applyAlignment="1" applyProtection="1">
      <alignment horizontal="center"/>
      <protection locked="0"/>
    </xf>
    <xf numFmtId="0" fontId="3" fillId="0" borderId="0" xfId="2" applyFont="1" applyAlignment="1" applyProtection="1">
      <protection locked="0"/>
    </xf>
    <xf numFmtId="1" fontId="16" fillId="0" borderId="1" xfId="2" applyNumberFormat="1" applyFont="1" applyBorder="1" applyProtection="1">
      <protection hidden="1"/>
    </xf>
    <xf numFmtId="0" fontId="13" fillId="0" borderId="0" xfId="2" applyFont="1" applyAlignment="1" applyProtection="1">
      <alignment vertical="center"/>
      <protection locked="0"/>
    </xf>
    <xf numFmtId="0" fontId="3" fillId="5" borderId="21" xfId="2" applyFont="1" applyFill="1" applyBorder="1" applyAlignment="1" applyProtection="1">
      <alignment horizontal="center"/>
      <protection locked="0"/>
    </xf>
    <xf numFmtId="0" fontId="3" fillId="5" borderId="23" xfId="2" applyFont="1" applyFill="1" applyBorder="1" applyAlignment="1" applyProtection="1">
      <alignment horizontal="center"/>
      <protection locked="0"/>
    </xf>
    <xf numFmtId="43" fontId="3" fillId="5" borderId="38" xfId="1" applyFont="1" applyFill="1" applyBorder="1" applyAlignment="1" applyProtection="1">
      <alignment horizontal="center"/>
      <protection hidden="1"/>
    </xf>
    <xf numFmtId="0" fontId="13" fillId="5" borderId="21" xfId="2" applyFont="1" applyFill="1" applyBorder="1" applyAlignment="1" applyProtection="1">
      <alignment horizontal="center"/>
      <protection locked="0"/>
    </xf>
    <xf numFmtId="167" fontId="10" fillId="6" borderId="32" xfId="0" applyNumberFormat="1" applyFont="1" applyFill="1" applyBorder="1" applyAlignment="1">
      <alignment horizontal="left" wrapText="1"/>
    </xf>
    <xf numFmtId="0" fontId="11" fillId="6" borderId="31" xfId="0" applyFont="1" applyFill="1" applyBorder="1" applyAlignment="1">
      <alignment horizontal="left" wrapText="1"/>
    </xf>
    <xf numFmtId="0" fontId="9" fillId="6" borderId="32" xfId="0" applyFont="1" applyFill="1" applyBorder="1" applyAlignment="1">
      <alignment horizontal="center" wrapText="1"/>
    </xf>
    <xf numFmtId="43" fontId="3" fillId="6" borderId="21" xfId="1" applyFont="1" applyFill="1" applyBorder="1" applyAlignment="1" applyProtection="1">
      <alignment horizontal="center"/>
      <protection hidden="1"/>
    </xf>
    <xf numFmtId="0" fontId="3" fillId="6" borderId="21" xfId="2" applyFont="1" applyFill="1" applyBorder="1" applyAlignment="1" applyProtection="1">
      <alignment horizontal="center"/>
      <protection locked="0"/>
    </xf>
    <xf numFmtId="0" fontId="3" fillId="6" borderId="21" xfId="2" applyFont="1" applyFill="1" applyBorder="1" applyAlignment="1" applyProtection="1">
      <alignment horizontal="center" vertical="center"/>
      <protection locked="0"/>
    </xf>
    <xf numFmtId="0" fontId="3" fillId="6" borderId="21" xfId="2" applyFont="1" applyFill="1" applyBorder="1" applyAlignment="1" applyProtection="1">
      <alignment horizontal="center" vertical="center"/>
      <protection hidden="1"/>
    </xf>
    <xf numFmtId="1" fontId="3" fillId="6" borderId="21" xfId="2" applyNumberFormat="1" applyFont="1" applyFill="1" applyBorder="1" applyAlignment="1" applyProtection="1">
      <alignment horizontal="center" vertical="center"/>
      <protection hidden="1"/>
    </xf>
    <xf numFmtId="1" fontId="3" fillId="6" borderId="21" xfId="2" applyNumberFormat="1" applyFont="1" applyFill="1" applyBorder="1" applyProtection="1">
      <protection hidden="1"/>
    </xf>
    <xf numFmtId="0" fontId="3" fillId="6" borderId="21" xfId="2" applyFont="1" applyFill="1" applyBorder="1" applyAlignment="1" applyProtection="1">
      <alignment horizontal="center"/>
      <protection hidden="1"/>
    </xf>
    <xf numFmtId="0" fontId="3" fillId="6" borderId="22" xfId="2" applyFont="1" applyFill="1" applyBorder="1" applyProtection="1">
      <protection locked="0"/>
    </xf>
    <xf numFmtId="0" fontId="3" fillId="6" borderId="0" xfId="2" applyFont="1" applyFill="1" applyProtection="1">
      <protection locked="0"/>
    </xf>
    <xf numFmtId="0" fontId="3" fillId="6" borderId="18" xfId="2" applyFont="1" applyFill="1" applyBorder="1" applyProtection="1">
      <protection hidden="1"/>
    </xf>
    <xf numFmtId="0" fontId="3" fillId="6" borderId="1" xfId="2" applyFont="1" applyFill="1" applyBorder="1" applyProtection="1">
      <protection hidden="1"/>
    </xf>
    <xf numFmtId="0" fontId="3" fillId="6" borderId="19" xfId="2" applyFont="1" applyFill="1" applyBorder="1" applyProtection="1">
      <protection hidden="1"/>
    </xf>
    <xf numFmtId="0" fontId="3" fillId="6" borderId="14" xfId="2" applyFont="1" applyFill="1" applyBorder="1" applyProtection="1">
      <protection hidden="1"/>
    </xf>
    <xf numFmtId="0" fontId="11" fillId="6" borderId="32" xfId="0" applyFont="1" applyFill="1" applyBorder="1" applyAlignment="1">
      <alignment horizontal="left" wrapText="1"/>
    </xf>
    <xf numFmtId="0" fontId="11" fillId="6" borderId="32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left" wrapText="1"/>
    </xf>
    <xf numFmtId="0" fontId="12" fillId="6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center" wrapText="1"/>
    </xf>
    <xf numFmtId="43" fontId="3" fillId="6" borderId="37" xfId="1" applyFont="1" applyFill="1" applyBorder="1" applyAlignment="1" applyProtection="1">
      <alignment horizontal="center"/>
      <protection hidden="1"/>
    </xf>
    <xf numFmtId="0" fontId="12" fillId="0" borderId="40" xfId="0" applyFont="1" applyBorder="1" applyAlignment="1">
      <alignment horizontal="left" wrapText="1"/>
    </xf>
    <xf numFmtId="0" fontId="3" fillId="0" borderId="41" xfId="2" applyFont="1" applyBorder="1" applyAlignment="1" applyProtection="1">
      <alignment horizontal="center"/>
      <protection locked="0"/>
    </xf>
    <xf numFmtId="0" fontId="3" fillId="5" borderId="41" xfId="2" applyFont="1" applyFill="1" applyBorder="1" applyAlignment="1" applyProtection="1">
      <alignment horizont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15" xfId="2" applyFont="1" applyBorder="1" applyAlignment="1" applyProtection="1">
      <alignment horizontal="center" vertical="center"/>
      <protection hidden="1"/>
    </xf>
    <xf numFmtId="0" fontId="3" fillId="3" borderId="15" xfId="2" applyFont="1" applyFill="1" applyBorder="1" applyAlignment="1" applyProtection="1">
      <alignment horizontal="center" vertical="center"/>
      <protection hidden="1"/>
    </xf>
    <xf numFmtId="0" fontId="11" fillId="0" borderId="42" xfId="0" applyFont="1" applyBorder="1" applyAlignment="1">
      <alignment horizontal="left" wrapText="1"/>
    </xf>
    <xf numFmtId="43" fontId="3" fillId="0" borderId="43" xfId="1" applyFont="1" applyFill="1" applyBorder="1" applyAlignment="1" applyProtection="1">
      <alignment horizontal="center"/>
      <protection hidden="1"/>
    </xf>
    <xf numFmtId="0" fontId="3" fillId="0" borderId="44" xfId="2" applyFont="1" applyBorder="1" applyAlignment="1" applyProtection="1">
      <alignment horizontal="center" vertical="center"/>
      <protection locked="0"/>
    </xf>
    <xf numFmtId="1" fontId="6" fillId="0" borderId="45" xfId="2" applyNumberFormat="1" applyFont="1" applyBorder="1" applyProtection="1">
      <protection hidden="1"/>
    </xf>
    <xf numFmtId="0" fontId="11" fillId="0" borderId="39" xfId="0" applyFont="1" applyBorder="1" applyAlignment="1">
      <alignment horizontal="center" wrapText="1"/>
    </xf>
    <xf numFmtId="0" fontId="3" fillId="0" borderId="38" xfId="2" applyFont="1" applyBorder="1" applyAlignment="1" applyProtection="1">
      <alignment horizontal="center"/>
      <protection locked="0"/>
    </xf>
    <xf numFmtId="0" fontId="3" fillId="0" borderId="37" xfId="2" applyFont="1" applyBorder="1" applyAlignment="1" applyProtection="1">
      <alignment horizontal="center" vertical="center"/>
      <protection hidden="1"/>
    </xf>
    <xf numFmtId="1" fontId="3" fillId="0" borderId="37" xfId="2" applyNumberFormat="1" applyFont="1" applyBorder="1" applyAlignment="1" applyProtection="1">
      <alignment horizontal="center" vertical="center"/>
      <protection hidden="1"/>
    </xf>
    <xf numFmtId="1" fontId="6" fillId="0" borderId="39" xfId="2" applyNumberFormat="1" applyFont="1" applyBorder="1" applyProtection="1">
      <protection hidden="1"/>
    </xf>
    <xf numFmtId="1" fontId="6" fillId="0" borderId="37" xfId="2" applyNumberFormat="1" applyFont="1" applyBorder="1" applyAlignment="1" applyProtection="1">
      <alignment horizontal="center" vertical="center"/>
      <protection hidden="1"/>
    </xf>
    <xf numFmtId="0" fontId="14" fillId="0" borderId="3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wrapText="1"/>
    </xf>
    <xf numFmtId="0" fontId="3" fillId="0" borderId="1" xfId="2" applyFont="1" applyBorder="1" applyAlignment="1" applyProtection="1">
      <alignment horizontal="center"/>
      <protection locked="0"/>
    </xf>
    <xf numFmtId="0" fontId="3" fillId="5" borderId="1" xfId="2" applyFont="1" applyFill="1" applyBorder="1" applyAlignment="1" applyProtection="1">
      <alignment horizontal="center"/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hidden="1"/>
    </xf>
    <xf numFmtId="0" fontId="3" fillId="6" borderId="23" xfId="2" applyFont="1" applyFill="1" applyBorder="1" applyAlignment="1" applyProtection="1">
      <alignment horizontal="center"/>
      <protection locked="0"/>
    </xf>
    <xf numFmtId="0" fontId="3" fillId="6" borderId="23" xfId="2" applyFont="1" applyFill="1" applyBorder="1" applyAlignment="1" applyProtection="1">
      <alignment horizontal="center" vertical="center"/>
      <protection locked="0"/>
    </xf>
    <xf numFmtId="0" fontId="3" fillId="6" borderId="27" xfId="2" applyFont="1" applyFill="1" applyBorder="1" applyProtection="1">
      <protection locked="0"/>
    </xf>
    <xf numFmtId="43" fontId="3" fillId="6" borderId="38" xfId="1" applyFont="1" applyFill="1" applyBorder="1" applyAlignment="1" applyProtection="1">
      <alignment horizontal="center"/>
      <protection hidden="1"/>
    </xf>
    <xf numFmtId="0" fontId="3" fillId="6" borderId="35" xfId="2" applyFont="1" applyFill="1" applyBorder="1" applyProtection="1">
      <protection hidden="1"/>
    </xf>
    <xf numFmtId="0" fontId="3" fillId="6" borderId="34" xfId="2" applyFont="1" applyFill="1" applyBorder="1" applyProtection="1">
      <protection hidden="1"/>
    </xf>
    <xf numFmtId="0" fontId="3" fillId="6" borderId="36" xfId="2" applyFont="1" applyFill="1" applyBorder="1" applyProtection="1">
      <protection hidden="1"/>
    </xf>
    <xf numFmtId="0" fontId="3" fillId="7" borderId="21" xfId="2" applyFont="1" applyFill="1" applyBorder="1" applyAlignment="1" applyProtection="1">
      <alignment horizontal="center" vertical="center"/>
      <protection locked="0"/>
    </xf>
    <xf numFmtId="0" fontId="3" fillId="7" borderId="23" xfId="2" applyFont="1" applyFill="1" applyBorder="1" applyAlignment="1" applyProtection="1">
      <alignment horizontal="center" vertical="center"/>
      <protection locked="0"/>
    </xf>
    <xf numFmtId="0" fontId="3" fillId="7" borderId="21" xfId="2" applyFont="1" applyFill="1" applyBorder="1" applyAlignment="1" applyProtection="1">
      <alignment horizontal="center"/>
      <protection locked="0"/>
    </xf>
    <xf numFmtId="0" fontId="3" fillId="7" borderId="23" xfId="2" applyFont="1" applyFill="1" applyBorder="1" applyAlignment="1" applyProtection="1">
      <alignment horizontal="center"/>
      <protection locked="0"/>
    </xf>
    <xf numFmtId="0" fontId="3" fillId="0" borderId="0" xfId="2" applyFont="1" applyFill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/>
      <protection locked="0"/>
    </xf>
    <xf numFmtId="0" fontId="4" fillId="0" borderId="5" xfId="3" applyFont="1" applyBorder="1" applyAlignment="1" applyProtection="1">
      <alignment horizontal="left"/>
      <protection locked="0"/>
    </xf>
    <xf numFmtId="0" fontId="4" fillId="0" borderId="0" xfId="3" applyFont="1" applyAlignment="1" applyProtection="1">
      <alignment horizontal="left"/>
      <protection locked="0"/>
    </xf>
  </cellXfs>
  <cellStyles count="7">
    <cellStyle name="Comma" xfId="1" builtinId="3"/>
    <cellStyle name="Normal" xfId="0" builtinId="0"/>
    <cellStyle name="Normal 18" xfId="3"/>
    <cellStyle name="Normal 2" xfId="2"/>
    <cellStyle name="Normal 2 2" xfId="4"/>
    <cellStyle name="Normal 48" xfId="5"/>
    <cellStyle name="Normal_Sheet1" xfId="6"/>
  </cellStyles>
  <dxfs count="10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V$3" max="12" min="1" page="10" val="6"/>
</file>

<file path=xl/ctrlProps/ctrlProp2.xml><?xml version="1.0" encoding="utf-8"?>
<formControlPr xmlns="http://schemas.microsoft.com/office/spreadsheetml/2009/9/main" objectType="Spin" dx="22" fmlaLink="$AB$3" max="2050" min="2010" page="10" val="202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3313" name="Spinner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9525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13314" name="Spinner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tomation\Delhi\SHB\OSVE%20Checking%20Sheet%20Enginerring%20-SH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RAG/PF%20&amp;%20ESI%20Master%20Data-Salary%20sheet/PF%20&amp;%20ESIC%20Details%202023-24/3.%20JUNE%202023/SNG%20PVT%20LTD/MAX%20SALARY%20SHEET%20%20JUNE%2023%20S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 Sheet"/>
      <sheetName val="Salary Sheet"/>
      <sheetName val="Summary "/>
      <sheetName val="Anexure IV"/>
      <sheetName val="Per shift Rate Breakup"/>
      <sheetName val="Designation with Pershift Cost"/>
    </sheetNames>
    <sheetDataSet>
      <sheetData sheetId="0"/>
      <sheetData sheetId="1" refreshError="1"/>
      <sheetData sheetId="2">
        <row r="5">
          <cell r="B5">
            <v>0</v>
          </cell>
        </row>
      </sheetData>
      <sheetData sheetId="3" refreshError="1"/>
      <sheetData sheetId="4" refreshError="1"/>
      <sheetData sheetId="5">
        <row r="3">
          <cell r="B3" t="str">
            <v>Ac Technician</v>
          </cell>
          <cell r="C3" t="str">
            <v>skilled - Eng</v>
          </cell>
        </row>
        <row r="4">
          <cell r="B4" t="str">
            <v>Assistant Technician</v>
          </cell>
          <cell r="C4" t="str">
            <v>Semi-skilled - Eng</v>
          </cell>
        </row>
        <row r="5">
          <cell r="B5" t="str">
            <v>Boiler Technician</v>
          </cell>
          <cell r="C5" t="str">
            <v>skilled - Eng</v>
          </cell>
        </row>
        <row r="6">
          <cell r="B6" t="str">
            <v>Carpainter</v>
          </cell>
          <cell r="C6" t="str">
            <v>skilled - Eng</v>
          </cell>
        </row>
        <row r="7">
          <cell r="B7" t="str">
            <v>Electrician</v>
          </cell>
          <cell r="C7" t="str">
            <v>skilled - Eng</v>
          </cell>
        </row>
        <row r="8">
          <cell r="B8" t="str">
            <v>Facility Engg - Cfm/01092020/69</v>
          </cell>
          <cell r="C8" t="str">
            <v>skilled - CFM/01092020/69</v>
          </cell>
        </row>
        <row r="9">
          <cell r="B9" t="str">
            <v>Fire Technician</v>
          </cell>
          <cell r="C9" t="str">
            <v>skilled - Eng</v>
          </cell>
        </row>
        <row r="10">
          <cell r="B10" t="str">
            <v>Lift Technician</v>
          </cell>
          <cell r="C10" t="str">
            <v>skilled - Eng</v>
          </cell>
        </row>
        <row r="11">
          <cell r="B11" t="str">
            <v>Painter</v>
          </cell>
          <cell r="C11" t="str">
            <v>skilled - Eng</v>
          </cell>
        </row>
        <row r="12">
          <cell r="B12" t="str">
            <v>Plumber</v>
          </cell>
          <cell r="C12" t="str">
            <v>skilled - Eng</v>
          </cell>
        </row>
        <row r="13">
          <cell r="B13" t="str">
            <v>Nil</v>
          </cell>
          <cell r="C13" t="str">
            <v>NIL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"/>
    </sheetNames>
    <sheetDataSet>
      <sheetData sheetId="0">
        <row r="9">
          <cell r="B9">
            <v>5430</v>
          </cell>
          <cell r="C9" t="str">
            <v>LSG</v>
          </cell>
          <cell r="D9" t="str">
            <v>ASHA</v>
          </cell>
          <cell r="E9" t="str">
            <v>NARESH CHAND</v>
          </cell>
          <cell r="F9">
            <v>101616474443</v>
          </cell>
          <cell r="G9">
            <v>2018081639</v>
          </cell>
          <cell r="H9">
            <v>26</v>
          </cell>
        </row>
        <row r="10">
          <cell r="B10">
            <v>5310</v>
          </cell>
          <cell r="C10" t="str">
            <v>SG</v>
          </cell>
          <cell r="D10" t="str">
            <v>VIMLESH KUMAR</v>
          </cell>
          <cell r="E10" t="str">
            <v>SONE LAL BAJPEYI</v>
          </cell>
          <cell r="F10">
            <v>101461865377</v>
          </cell>
          <cell r="G10">
            <v>2015262303</v>
          </cell>
          <cell r="H10">
            <v>26</v>
          </cell>
        </row>
        <row r="11">
          <cell r="B11">
            <v>5337</v>
          </cell>
          <cell r="C11" t="str">
            <v>SG</v>
          </cell>
          <cell r="D11" t="str">
            <v>INDRAJEET</v>
          </cell>
          <cell r="E11" t="str">
            <v>SHER SINGH</v>
          </cell>
          <cell r="F11">
            <v>101472873679</v>
          </cell>
          <cell r="G11">
            <v>2015263685</v>
          </cell>
          <cell r="H11">
            <v>26</v>
          </cell>
        </row>
        <row r="12">
          <cell r="B12">
            <v>5326</v>
          </cell>
          <cell r="C12" t="str">
            <v>SG</v>
          </cell>
          <cell r="D12" t="str">
            <v>DHARMENDER KUMAR</v>
          </cell>
          <cell r="E12" t="str">
            <v>RAMESH CHAND</v>
          </cell>
          <cell r="F12" t="str">
            <v>101472874706</v>
          </cell>
          <cell r="G12">
            <v>2015525053</v>
          </cell>
          <cell r="H12">
            <v>26</v>
          </cell>
        </row>
        <row r="13">
          <cell r="B13">
            <v>5406</v>
          </cell>
          <cell r="C13" t="str">
            <v>SG</v>
          </cell>
          <cell r="D13" t="str">
            <v>DEEPAK SHARMA</v>
          </cell>
          <cell r="E13" t="str">
            <v>ASHOK SHARMA</v>
          </cell>
          <cell r="F13" t="str">
            <v>101556053154</v>
          </cell>
          <cell r="G13">
            <v>2018069921</v>
          </cell>
          <cell r="H13">
            <v>24</v>
          </cell>
        </row>
        <row r="14">
          <cell r="B14">
            <v>5463</v>
          </cell>
          <cell r="C14" t="str">
            <v>SG</v>
          </cell>
          <cell r="D14" t="str">
            <v>DEVNATH LAL</v>
          </cell>
          <cell r="E14" t="str">
            <v>BANVARI LAL</v>
          </cell>
          <cell r="F14" t="str">
            <v>101188223307</v>
          </cell>
          <cell r="G14">
            <v>2017894952</v>
          </cell>
          <cell r="H14">
            <v>15</v>
          </cell>
        </row>
        <row r="15">
          <cell r="B15">
            <v>5460</v>
          </cell>
          <cell r="C15" t="str">
            <v>SG</v>
          </cell>
          <cell r="D15" t="str">
            <v>GOPAL SINGH</v>
          </cell>
          <cell r="E15" t="str">
            <v>KARAM SINGH</v>
          </cell>
          <cell r="F15" t="str">
            <v>101222724215</v>
          </cell>
          <cell r="G15">
            <v>2018113071</v>
          </cell>
          <cell r="H15">
            <v>23</v>
          </cell>
        </row>
        <row r="16">
          <cell r="B16">
            <v>5331</v>
          </cell>
          <cell r="C16" t="str">
            <v>SG</v>
          </cell>
          <cell r="D16" t="str">
            <v>GOPAL JI MISHRA</v>
          </cell>
          <cell r="E16" t="str">
            <v>SHIV KUMAR MISHRA</v>
          </cell>
          <cell r="F16">
            <v>101461863718</v>
          </cell>
          <cell r="G16">
            <v>6712569262</v>
          </cell>
          <cell r="H16">
            <v>21</v>
          </cell>
        </row>
        <row r="17">
          <cell r="B17">
            <v>5300</v>
          </cell>
          <cell r="C17" t="str">
            <v>SG</v>
          </cell>
          <cell r="D17" t="str">
            <v>JITENDAR GAUTAM</v>
          </cell>
          <cell r="E17" t="str">
            <v>BALRAJ</v>
          </cell>
          <cell r="F17" t="str">
            <v>101272931995</v>
          </cell>
          <cell r="G17">
            <v>2017096018</v>
          </cell>
          <cell r="H17">
            <v>25</v>
          </cell>
        </row>
        <row r="18">
          <cell r="B18">
            <v>5459</v>
          </cell>
          <cell r="C18" t="str">
            <v>SG</v>
          </cell>
          <cell r="D18" t="str">
            <v>JITENDER KUMAR SINGH</v>
          </cell>
          <cell r="E18" t="str">
            <v>MADAN SINGH</v>
          </cell>
          <cell r="F18" t="str">
            <v>101461865185</v>
          </cell>
          <cell r="G18">
            <v>6718476255</v>
          </cell>
          <cell r="H18">
            <v>23</v>
          </cell>
        </row>
        <row r="19">
          <cell r="B19">
            <v>5364</v>
          </cell>
          <cell r="C19" t="str">
            <v>SG</v>
          </cell>
          <cell r="D19" t="str">
            <v>LOVE KUMAR BAJAJ</v>
          </cell>
          <cell r="E19" t="str">
            <v>ASHOK KUMAR BAJAJ</v>
          </cell>
          <cell r="F19" t="str">
            <v>101461865365</v>
          </cell>
          <cell r="G19">
            <v>2015982472</v>
          </cell>
          <cell r="H19">
            <v>25</v>
          </cell>
        </row>
        <row r="20">
          <cell r="B20">
            <v>5303</v>
          </cell>
          <cell r="C20" t="str">
            <v>LSG</v>
          </cell>
          <cell r="D20" t="str">
            <v>LALITA DEVI</v>
          </cell>
          <cell r="E20" t="str">
            <v>BHUWAN CHANDRA</v>
          </cell>
          <cell r="F20">
            <v>101461864138</v>
          </cell>
          <cell r="G20">
            <v>2015263580</v>
          </cell>
          <cell r="H20">
            <v>20</v>
          </cell>
        </row>
        <row r="21">
          <cell r="B21">
            <v>5434</v>
          </cell>
          <cell r="C21" t="str">
            <v>LSG</v>
          </cell>
          <cell r="D21" t="str">
            <v>MEERA</v>
          </cell>
          <cell r="E21" t="str">
            <v>YOGESH</v>
          </cell>
          <cell r="F21">
            <v>101339410155</v>
          </cell>
          <cell r="G21">
            <v>2018090333</v>
          </cell>
          <cell r="H21">
            <v>26</v>
          </cell>
        </row>
        <row r="22">
          <cell r="B22">
            <v>5295</v>
          </cell>
          <cell r="C22" t="str">
            <v>LSG</v>
          </cell>
          <cell r="D22" t="str">
            <v>MAMTA SINGH</v>
          </cell>
          <cell r="E22" t="str">
            <v>STYENDER PRATAP SINGH</v>
          </cell>
          <cell r="F22">
            <v>101461864268</v>
          </cell>
          <cell r="G22">
            <v>2015370431</v>
          </cell>
          <cell r="H22">
            <v>25</v>
          </cell>
        </row>
        <row r="23">
          <cell r="B23">
            <v>5320</v>
          </cell>
          <cell r="C23" t="str">
            <v>SG</v>
          </cell>
          <cell r="D23" t="str">
            <v>MANISH RANJAN</v>
          </cell>
          <cell r="E23" t="str">
            <v>VIJENDRA PRASAD SINGH</v>
          </cell>
          <cell r="F23" t="str">
            <v>101358709569</v>
          </cell>
          <cell r="G23">
            <v>2018068755</v>
          </cell>
          <cell r="H23">
            <v>24</v>
          </cell>
        </row>
        <row r="24">
          <cell r="B24">
            <v>5445</v>
          </cell>
          <cell r="C24" t="str">
            <v>SG</v>
          </cell>
          <cell r="D24" t="str">
            <v>MOHAMMAD SAKIR</v>
          </cell>
          <cell r="E24" t="str">
            <v>JAN MOHAMMAD</v>
          </cell>
          <cell r="F24" t="str">
            <v>100020987078</v>
          </cell>
          <cell r="G24" t="str">
            <v>2012970941</v>
          </cell>
          <cell r="H24">
            <v>25</v>
          </cell>
        </row>
        <row r="25">
          <cell r="B25">
            <v>5407</v>
          </cell>
          <cell r="C25" t="str">
            <v>SG</v>
          </cell>
          <cell r="D25" t="str">
            <v>NARENDER KUMAR</v>
          </cell>
          <cell r="E25" t="str">
            <v>BAIKUNTH PRASAD</v>
          </cell>
          <cell r="F25">
            <v>101461865618</v>
          </cell>
          <cell r="G25">
            <v>1013600493</v>
          </cell>
          <cell r="H25">
            <v>25</v>
          </cell>
        </row>
        <row r="26">
          <cell r="B26">
            <v>5311</v>
          </cell>
          <cell r="C26" t="str">
            <v>SG</v>
          </cell>
          <cell r="D26" t="str">
            <v>PRAVEEN KUMAR</v>
          </cell>
          <cell r="E26" t="str">
            <v>MUNNI LAL</v>
          </cell>
          <cell r="F26">
            <v>101472873362</v>
          </cell>
          <cell r="G26">
            <v>2012948514</v>
          </cell>
          <cell r="H26">
            <v>22</v>
          </cell>
        </row>
        <row r="27">
          <cell r="B27">
            <v>5273</v>
          </cell>
          <cell r="C27" t="str">
            <v>SG</v>
          </cell>
          <cell r="D27" t="str">
            <v>PRAVESH KUMAR</v>
          </cell>
          <cell r="E27" t="str">
            <v>RAM HETH SINGH</v>
          </cell>
          <cell r="F27" t="str">
            <v>101577408904</v>
          </cell>
          <cell r="G27">
            <v>2018067317</v>
          </cell>
          <cell r="H27">
            <v>20</v>
          </cell>
        </row>
        <row r="28">
          <cell r="B28">
            <v>5304</v>
          </cell>
          <cell r="C28" t="str">
            <v>LSG</v>
          </cell>
          <cell r="D28" t="str">
            <v>PARWATI WALDIA</v>
          </cell>
          <cell r="E28" t="str">
            <v>ANAND SINGH WALDIA</v>
          </cell>
          <cell r="F28">
            <v>101472871828</v>
          </cell>
          <cell r="G28">
            <v>2014824754</v>
          </cell>
          <cell r="H28">
            <v>16</v>
          </cell>
        </row>
        <row r="29">
          <cell r="B29">
            <v>5346</v>
          </cell>
          <cell r="C29" t="str">
            <v>SG</v>
          </cell>
          <cell r="D29" t="str">
            <v>PRAKASH SATI</v>
          </cell>
          <cell r="E29" t="str">
            <v>BHARAV DUTT SATI</v>
          </cell>
          <cell r="F29">
            <v>101491846765</v>
          </cell>
          <cell r="G29">
            <v>2015263853</v>
          </cell>
          <cell r="H29">
            <v>22</v>
          </cell>
        </row>
        <row r="30">
          <cell r="B30">
            <v>5444</v>
          </cell>
          <cell r="C30" t="str">
            <v>SG</v>
          </cell>
          <cell r="D30" t="str">
            <v>PRITHVI SINGH</v>
          </cell>
          <cell r="E30" t="str">
            <v>DATA RAM</v>
          </cell>
          <cell r="F30" t="str">
            <v>101472873614</v>
          </cell>
          <cell r="G30">
            <v>2016213257</v>
          </cell>
          <cell r="H30">
            <v>26</v>
          </cell>
        </row>
        <row r="31">
          <cell r="B31">
            <v>5343</v>
          </cell>
          <cell r="C31" t="str">
            <v>SG</v>
          </cell>
          <cell r="D31" t="str">
            <v>RAM KISHOR</v>
          </cell>
          <cell r="E31" t="str">
            <v>LATE LOHURI PRASAD</v>
          </cell>
          <cell r="F31">
            <v>101472873888</v>
          </cell>
          <cell r="G31">
            <v>2015262705</v>
          </cell>
          <cell r="H31">
            <v>11</v>
          </cell>
        </row>
        <row r="32">
          <cell r="B32">
            <v>5308</v>
          </cell>
          <cell r="C32" t="str">
            <v>SG</v>
          </cell>
          <cell r="D32" t="str">
            <v>SAURABH KUMAR</v>
          </cell>
          <cell r="E32" t="str">
            <v>DINESH KUMAR SAXENA</v>
          </cell>
          <cell r="F32" t="str">
            <v>100625564436</v>
          </cell>
          <cell r="G32">
            <v>2015870176</v>
          </cell>
          <cell r="H32">
            <v>26</v>
          </cell>
        </row>
        <row r="33">
          <cell r="B33">
            <v>5342</v>
          </cell>
          <cell r="C33" t="str">
            <v>SG</v>
          </cell>
          <cell r="D33" t="str">
            <v>SARVESH KUMAR</v>
          </cell>
          <cell r="E33" t="str">
            <v>ROOP RAM</v>
          </cell>
          <cell r="F33" t="str">
            <v>101262853137</v>
          </cell>
          <cell r="G33">
            <v>2018069868</v>
          </cell>
          <cell r="H33">
            <v>24</v>
          </cell>
        </row>
        <row r="34">
          <cell r="B34">
            <v>5379</v>
          </cell>
          <cell r="C34" t="str">
            <v>SG</v>
          </cell>
          <cell r="D34" t="str">
            <v>SATYENDER TIWARI</v>
          </cell>
          <cell r="E34" t="str">
            <v>RAM ASHISH TIWARI</v>
          </cell>
          <cell r="F34" t="str">
            <v>100340320548</v>
          </cell>
          <cell r="G34">
            <v>2213668656</v>
          </cell>
          <cell r="H34">
            <v>26</v>
          </cell>
        </row>
        <row r="35">
          <cell r="B35">
            <v>5363</v>
          </cell>
          <cell r="C35" t="str">
            <v>SG</v>
          </cell>
          <cell r="D35" t="str">
            <v>SIPAHI LAL</v>
          </cell>
          <cell r="E35" t="str">
            <v>SHIV DAYAL YADAV</v>
          </cell>
          <cell r="F35" t="str">
            <v>101461863675</v>
          </cell>
          <cell r="G35">
            <v>2016566784</v>
          </cell>
          <cell r="H35">
            <v>13</v>
          </cell>
        </row>
        <row r="36">
          <cell r="B36">
            <v>5341</v>
          </cell>
          <cell r="C36" t="str">
            <v>SG</v>
          </cell>
          <cell r="D36" t="str">
            <v>SANJAY KUMAR SINGH</v>
          </cell>
          <cell r="E36" t="str">
            <v>JOKHAN</v>
          </cell>
          <cell r="F36">
            <v>101461864015</v>
          </cell>
          <cell r="G36">
            <v>6718752075</v>
          </cell>
          <cell r="H36">
            <v>25</v>
          </cell>
        </row>
        <row r="37">
          <cell r="B37">
            <v>5387</v>
          </cell>
          <cell r="C37" t="str">
            <v>SG</v>
          </cell>
          <cell r="D37" t="str">
            <v>SANJEEV KUMAR</v>
          </cell>
          <cell r="E37" t="str">
            <v>GYAN PARKASH</v>
          </cell>
          <cell r="F37" t="str">
            <v>100420046790</v>
          </cell>
          <cell r="G37">
            <v>2018070888</v>
          </cell>
          <cell r="H37">
            <v>18</v>
          </cell>
        </row>
        <row r="38">
          <cell r="B38">
            <v>5397</v>
          </cell>
          <cell r="C38" t="str">
            <v>SG</v>
          </cell>
          <cell r="D38" t="str">
            <v>MOHD SHAHID</v>
          </cell>
          <cell r="E38" t="str">
            <v>MOHD KASIM</v>
          </cell>
          <cell r="F38">
            <v>101608587988</v>
          </cell>
          <cell r="G38">
            <v>2018070969</v>
          </cell>
          <cell r="H38">
            <v>16</v>
          </cell>
        </row>
        <row r="39">
          <cell r="B39">
            <v>5446</v>
          </cell>
          <cell r="C39" t="str">
            <v>SG</v>
          </cell>
          <cell r="D39" t="str">
            <v>SANT KUMAR SINGH</v>
          </cell>
          <cell r="E39" t="str">
            <v>JANARDAN SINGH</v>
          </cell>
          <cell r="F39">
            <v>101461865396</v>
          </cell>
          <cell r="G39">
            <v>2018108401</v>
          </cell>
          <cell r="H39">
            <v>24</v>
          </cell>
        </row>
        <row r="40">
          <cell r="B40">
            <v>5456</v>
          </cell>
          <cell r="C40" t="str">
            <v>LSG</v>
          </cell>
          <cell r="D40" t="str">
            <v>SEEMA YADAV</v>
          </cell>
          <cell r="E40" t="str">
            <v>JITENDRA YADAV</v>
          </cell>
          <cell r="F40" t="str">
            <v>101178875817</v>
          </cell>
          <cell r="G40">
            <v>6718149710</v>
          </cell>
          <cell r="H40">
            <v>24</v>
          </cell>
        </row>
        <row r="41">
          <cell r="B41">
            <v>5592</v>
          </cell>
          <cell r="C41" t="str">
            <v>SG</v>
          </cell>
          <cell r="D41" t="str">
            <v>PUNYA DEV SINGH</v>
          </cell>
          <cell r="E41" t="str">
            <v>CHANDRAHANS SINGH</v>
          </cell>
          <cell r="F41" t="str">
            <v>100282426242</v>
          </cell>
          <cell r="G41">
            <v>1113669733</v>
          </cell>
          <cell r="H41">
            <v>25</v>
          </cell>
        </row>
        <row r="42">
          <cell r="B42">
            <v>5264</v>
          </cell>
          <cell r="C42" t="str">
            <v>LSG</v>
          </cell>
          <cell r="D42" t="str">
            <v>USHA BAUDH</v>
          </cell>
          <cell r="E42" t="str">
            <v>KHUSHAL  SINGH</v>
          </cell>
          <cell r="F42">
            <v>101461865591</v>
          </cell>
          <cell r="G42">
            <v>2015263455</v>
          </cell>
          <cell r="H42">
            <v>26</v>
          </cell>
        </row>
        <row r="43">
          <cell r="B43">
            <v>5345</v>
          </cell>
          <cell r="C43" t="str">
            <v>SG</v>
          </cell>
          <cell r="D43" t="str">
            <v>VIMAL SINGH CHAUHAN</v>
          </cell>
          <cell r="E43" t="str">
            <v>VINOD SINGH</v>
          </cell>
          <cell r="F43" t="str">
            <v>101421083582</v>
          </cell>
          <cell r="G43">
            <v>2018069875</v>
          </cell>
          <cell r="H43">
            <v>23</v>
          </cell>
        </row>
        <row r="44">
          <cell r="B44">
            <v>5376</v>
          </cell>
          <cell r="C44" t="str">
            <v>SG</v>
          </cell>
          <cell r="D44" t="str">
            <v>VIMAL KUMAR</v>
          </cell>
          <cell r="E44" t="str">
            <v>RATAN LAL</v>
          </cell>
          <cell r="F44" t="str">
            <v>101252202683</v>
          </cell>
          <cell r="G44">
            <v>2018070821</v>
          </cell>
          <cell r="H44">
            <v>19</v>
          </cell>
        </row>
        <row r="45">
          <cell r="B45">
            <v>5470</v>
          </cell>
          <cell r="C45" t="str">
            <v>LSG</v>
          </cell>
          <cell r="D45" t="str">
            <v>SHIVANI DEVI</v>
          </cell>
          <cell r="E45" t="str">
            <v>VIVEK KUMAR</v>
          </cell>
          <cell r="F45" t="str">
            <v>101208414573</v>
          </cell>
          <cell r="G45">
            <v>1115201430</v>
          </cell>
          <cell r="H45">
            <v>26</v>
          </cell>
        </row>
        <row r="46">
          <cell r="B46">
            <v>5472</v>
          </cell>
          <cell r="C46" t="str">
            <v>SG</v>
          </cell>
          <cell r="D46" t="str">
            <v>DEEPAK</v>
          </cell>
          <cell r="E46" t="str">
            <v>CHANDRA PRAKASH</v>
          </cell>
          <cell r="F46" t="str">
            <v>101176085297</v>
          </cell>
          <cell r="G46">
            <v>6714623970</v>
          </cell>
          <cell r="H46">
            <v>26</v>
          </cell>
        </row>
        <row r="47">
          <cell r="B47">
            <v>5478</v>
          </cell>
          <cell r="C47" t="str">
            <v>SG</v>
          </cell>
          <cell r="D47" t="str">
            <v>JUGENDRA SINGH</v>
          </cell>
          <cell r="E47" t="str">
            <v>OM PRAKASH</v>
          </cell>
          <cell r="F47" t="str">
            <v>101288951806</v>
          </cell>
          <cell r="G47">
            <v>6718086222</v>
          </cell>
          <cell r="H47">
            <v>26</v>
          </cell>
        </row>
        <row r="48">
          <cell r="B48">
            <v>5488</v>
          </cell>
          <cell r="C48" t="str">
            <v>SG</v>
          </cell>
          <cell r="D48" t="str">
            <v>SANJEET KUMAR SINGH</v>
          </cell>
          <cell r="E48" t="str">
            <v>JANARDAN SINGH</v>
          </cell>
          <cell r="F48" t="str">
            <v>101461865383</v>
          </cell>
          <cell r="G48">
            <v>2015264870</v>
          </cell>
          <cell r="H48">
            <v>26</v>
          </cell>
        </row>
        <row r="49">
          <cell r="B49">
            <v>5398</v>
          </cell>
          <cell r="C49" t="str">
            <v>SG</v>
          </cell>
          <cell r="D49" t="str">
            <v>SANJIV PANWAR</v>
          </cell>
          <cell r="E49" t="str">
            <v>JASBIR SINGH</v>
          </cell>
          <cell r="F49">
            <v>100800192469</v>
          </cell>
          <cell r="G49">
            <v>2018070983</v>
          </cell>
          <cell r="H49">
            <v>24</v>
          </cell>
        </row>
        <row r="50">
          <cell r="B50">
            <v>5510</v>
          </cell>
          <cell r="C50" t="str">
            <v>SG</v>
          </cell>
          <cell r="D50" t="str">
            <v>SOMIN ALI</v>
          </cell>
          <cell r="E50" t="str">
            <v>MEHARDEEN ALI</v>
          </cell>
          <cell r="F50">
            <v>101644002846</v>
          </cell>
          <cell r="G50">
            <v>2018172105</v>
          </cell>
          <cell r="H50">
            <v>23</v>
          </cell>
        </row>
        <row r="51">
          <cell r="B51">
            <v>5529</v>
          </cell>
          <cell r="C51" t="str">
            <v>SG</v>
          </cell>
          <cell r="D51" t="str">
            <v>YASHPAL SINGH</v>
          </cell>
          <cell r="E51" t="str">
            <v>KISHAN SAHAY</v>
          </cell>
          <cell r="F51" t="str">
            <v>100888165311</v>
          </cell>
          <cell r="G51">
            <v>6714767826</v>
          </cell>
          <cell r="H51">
            <v>15</v>
          </cell>
        </row>
        <row r="52">
          <cell r="B52">
            <v>5560</v>
          </cell>
          <cell r="C52" t="str">
            <v>SG</v>
          </cell>
          <cell r="D52" t="str">
            <v>NISHANT</v>
          </cell>
          <cell r="E52" t="str">
            <v>RAJ KUMAR</v>
          </cell>
          <cell r="F52" t="str">
            <v>101373856212</v>
          </cell>
          <cell r="G52">
            <v>2018196364</v>
          </cell>
          <cell r="H52">
            <v>21</v>
          </cell>
        </row>
        <row r="53">
          <cell r="B53">
            <v>5570</v>
          </cell>
          <cell r="C53" t="str">
            <v>SG</v>
          </cell>
          <cell r="D53" t="str">
            <v>YASHPAL SINGH</v>
          </cell>
          <cell r="E53" t="str">
            <v>ASHOK KUMAR</v>
          </cell>
          <cell r="F53" t="str">
            <v>101472874061</v>
          </cell>
          <cell r="G53">
            <v>6718478160</v>
          </cell>
          <cell r="H53">
            <v>25</v>
          </cell>
        </row>
        <row r="54">
          <cell r="B54">
            <v>5583</v>
          </cell>
          <cell r="C54" t="str">
            <v>SG</v>
          </cell>
          <cell r="D54" t="str">
            <v>LOKENDER KASANA</v>
          </cell>
          <cell r="E54" t="str">
            <v>SARDAR SINGH</v>
          </cell>
          <cell r="F54" t="str">
            <v>101511955705</v>
          </cell>
          <cell r="G54">
            <v>6718532912</v>
          </cell>
          <cell r="H54">
            <v>19</v>
          </cell>
        </row>
        <row r="55">
          <cell r="B55">
            <v>5588</v>
          </cell>
          <cell r="C55" t="str">
            <v>SG</v>
          </cell>
          <cell r="D55" t="str">
            <v>NIRAJ KUMAR</v>
          </cell>
          <cell r="E55" t="str">
            <v>JAY PRAKASH</v>
          </cell>
          <cell r="F55" t="str">
            <v>101472872592</v>
          </cell>
          <cell r="G55">
            <v>6718478287</v>
          </cell>
          <cell r="H55">
            <v>19</v>
          </cell>
        </row>
        <row r="56">
          <cell r="B56">
            <v>5420</v>
          </cell>
          <cell r="C56" t="str">
            <v>LSG</v>
          </cell>
          <cell r="D56" t="str">
            <v>NANDNI KUMARI</v>
          </cell>
          <cell r="E56" t="str">
            <v>SHISHIR KUMAR</v>
          </cell>
          <cell r="F56">
            <v>101391238218</v>
          </cell>
          <cell r="G56">
            <v>2015264840</v>
          </cell>
          <cell r="H56">
            <v>25</v>
          </cell>
        </row>
        <row r="57">
          <cell r="B57">
            <v>5714</v>
          </cell>
          <cell r="C57" t="str">
            <v>SG</v>
          </cell>
          <cell r="D57" t="str">
            <v>LOKESH</v>
          </cell>
          <cell r="E57" t="str">
            <v>NIRANJAN SINGH</v>
          </cell>
          <cell r="F57" t="str">
            <v>101273202865</v>
          </cell>
          <cell r="G57">
            <v>6718478161</v>
          </cell>
          <cell r="H57">
            <v>17</v>
          </cell>
        </row>
        <row r="58">
          <cell r="B58">
            <v>5753</v>
          </cell>
          <cell r="C58" t="str">
            <v>SG</v>
          </cell>
          <cell r="D58" t="str">
            <v>AYUSH GUJJAR</v>
          </cell>
          <cell r="E58" t="str">
            <v>VINOD KUMAR</v>
          </cell>
          <cell r="F58">
            <v>101690797930</v>
          </cell>
          <cell r="G58">
            <v>2018294624</v>
          </cell>
          <cell r="H58">
            <v>12</v>
          </cell>
        </row>
        <row r="59">
          <cell r="B59">
            <v>5759</v>
          </cell>
          <cell r="C59" t="str">
            <v>SG</v>
          </cell>
          <cell r="D59" t="str">
            <v>AJAY CHAUHAN</v>
          </cell>
          <cell r="E59" t="str">
            <v>SHIV PAL SINGH</v>
          </cell>
          <cell r="F59" t="str">
            <v>100679471933</v>
          </cell>
          <cell r="G59">
            <v>2015880523</v>
          </cell>
          <cell r="H59">
            <v>21</v>
          </cell>
        </row>
        <row r="60">
          <cell r="B60">
            <v>5447</v>
          </cell>
          <cell r="C60" t="str">
            <v>SG</v>
          </cell>
          <cell r="D60" t="str">
            <v>SANTOSH KUMAR MAHTO</v>
          </cell>
          <cell r="E60" t="str">
            <v>GUNESHWAR MAHTO</v>
          </cell>
          <cell r="F60" t="str">
            <v>101183976587</v>
          </cell>
          <cell r="G60">
            <v>2214556006</v>
          </cell>
          <cell r="H60">
            <v>16</v>
          </cell>
        </row>
        <row r="61">
          <cell r="B61">
            <v>6409</v>
          </cell>
          <cell r="C61" t="str">
            <v>SG</v>
          </cell>
          <cell r="D61" t="str">
            <v>GOVIND</v>
          </cell>
          <cell r="E61" t="str">
            <v>RAJENDER PRASAD</v>
          </cell>
          <cell r="F61">
            <v>101665759756</v>
          </cell>
          <cell r="G61">
            <v>2018638981</v>
          </cell>
          <cell r="H61">
            <v>26</v>
          </cell>
        </row>
        <row r="62">
          <cell r="B62">
            <v>5756</v>
          </cell>
          <cell r="C62" t="str">
            <v>SG</v>
          </cell>
          <cell r="D62" t="str">
            <v>PULKIT</v>
          </cell>
          <cell r="E62" t="str">
            <v>SUSHIL</v>
          </cell>
          <cell r="F62" t="str">
            <v>101314439386</v>
          </cell>
          <cell r="G62">
            <v>2018317985</v>
          </cell>
          <cell r="H62">
            <v>25</v>
          </cell>
        </row>
        <row r="63">
          <cell r="B63">
            <v>5896</v>
          </cell>
          <cell r="C63" t="str">
            <v>SG</v>
          </cell>
          <cell r="D63" t="str">
            <v>PUSHPENDER BANSAL</v>
          </cell>
          <cell r="E63" t="str">
            <v>GYAN CHAND BANSAL</v>
          </cell>
          <cell r="F63" t="str">
            <v>101383357595</v>
          </cell>
          <cell r="G63">
            <v>2018350249</v>
          </cell>
          <cell r="H63">
            <v>23</v>
          </cell>
        </row>
        <row r="64">
          <cell r="B64">
            <v>5907</v>
          </cell>
          <cell r="C64" t="str">
            <v>LSG</v>
          </cell>
          <cell r="D64" t="str">
            <v>SONIA SAINI</v>
          </cell>
          <cell r="E64" t="str">
            <v>JITENDER SAINI</v>
          </cell>
          <cell r="F64">
            <v>101711596929</v>
          </cell>
          <cell r="G64">
            <v>2018350266</v>
          </cell>
          <cell r="H64">
            <v>26</v>
          </cell>
        </row>
        <row r="65">
          <cell r="B65">
            <v>5848</v>
          </cell>
          <cell r="C65" t="str">
            <v>SG</v>
          </cell>
          <cell r="D65" t="str">
            <v>ABHISHEK KUMAR</v>
          </cell>
          <cell r="E65" t="str">
            <v>RAMKISHAN</v>
          </cell>
          <cell r="F65" t="str">
            <v>101700612042</v>
          </cell>
          <cell r="G65">
            <v>2018318018</v>
          </cell>
          <cell r="H65">
            <v>22</v>
          </cell>
        </row>
        <row r="66">
          <cell r="B66">
            <v>5574</v>
          </cell>
          <cell r="C66" t="str">
            <v>SG</v>
          </cell>
          <cell r="D66" t="str">
            <v>MONU</v>
          </cell>
          <cell r="E66" t="str">
            <v>SUNDER SINGH</v>
          </cell>
          <cell r="F66">
            <v>101664245522</v>
          </cell>
          <cell r="G66">
            <v>2018223213</v>
          </cell>
          <cell r="H66">
            <v>23</v>
          </cell>
        </row>
        <row r="67">
          <cell r="B67">
            <v>5380</v>
          </cell>
          <cell r="C67" t="str">
            <v>SG</v>
          </cell>
          <cell r="D67" t="str">
            <v>RAUNAK KUMAR SINGH</v>
          </cell>
          <cell r="E67" t="str">
            <v>RAJU KUMAR SINGH</v>
          </cell>
          <cell r="F67" t="str">
            <v>100574631730</v>
          </cell>
          <cell r="G67">
            <v>6718403898</v>
          </cell>
          <cell r="H67">
            <v>24</v>
          </cell>
        </row>
        <row r="68">
          <cell r="B68">
            <v>5312</v>
          </cell>
          <cell r="C68" t="str">
            <v>SG</v>
          </cell>
          <cell r="D68" t="str">
            <v>RAMAN KUMAR</v>
          </cell>
          <cell r="E68" t="str">
            <v>BABU RAM</v>
          </cell>
          <cell r="F68">
            <v>101608588060</v>
          </cell>
          <cell r="G68">
            <v>2018068665</v>
          </cell>
          <cell r="H68">
            <v>22</v>
          </cell>
        </row>
        <row r="69">
          <cell r="B69">
            <v>6229</v>
          </cell>
          <cell r="C69" t="str">
            <v>LSG</v>
          </cell>
          <cell r="D69" t="str">
            <v>RAJANI PATAWAL</v>
          </cell>
          <cell r="E69" t="str">
            <v>PUSHKAR SINGH</v>
          </cell>
          <cell r="F69" t="str">
            <v>101766192087</v>
          </cell>
          <cell r="G69">
            <v>2018517406</v>
          </cell>
          <cell r="H69">
            <v>22</v>
          </cell>
        </row>
        <row r="70">
          <cell r="B70">
            <v>5461</v>
          </cell>
          <cell r="C70" t="str">
            <v>SG</v>
          </cell>
          <cell r="D70" t="str">
            <v>VINOD KUMAR</v>
          </cell>
          <cell r="E70" t="str">
            <v>MANGULAL</v>
          </cell>
          <cell r="F70" t="str">
            <v>100408022099</v>
          </cell>
          <cell r="G70">
            <v>2214057303</v>
          </cell>
          <cell r="H70">
            <v>26</v>
          </cell>
        </row>
        <row r="71">
          <cell r="B71">
            <v>6353</v>
          </cell>
          <cell r="C71" t="str">
            <v>SG</v>
          </cell>
          <cell r="D71" t="str">
            <v>MAHBOOB MALIK</v>
          </cell>
          <cell r="E71" t="str">
            <v>YASEEN MALIK</v>
          </cell>
          <cell r="F71" t="str">
            <v>101604557356</v>
          </cell>
          <cell r="G71">
            <v>2018067431</v>
          </cell>
          <cell r="H71">
            <v>26</v>
          </cell>
        </row>
        <row r="72">
          <cell r="B72">
            <v>6380</v>
          </cell>
          <cell r="C72" t="str">
            <v>SG</v>
          </cell>
          <cell r="D72" t="str">
            <v>KHALILE</v>
          </cell>
          <cell r="E72" t="str">
            <v>KAHISUDEEN</v>
          </cell>
          <cell r="F72">
            <v>101811111364</v>
          </cell>
          <cell r="G72">
            <v>2018638965</v>
          </cell>
          <cell r="H72">
            <v>14</v>
          </cell>
        </row>
        <row r="73">
          <cell r="B73">
            <v>6400</v>
          </cell>
          <cell r="C73" t="str">
            <v>SG</v>
          </cell>
          <cell r="D73" t="str">
            <v>TEJ NARAYAN SINGH</v>
          </cell>
          <cell r="E73" t="str">
            <v>VIJENDER PRASAD SINGH</v>
          </cell>
          <cell r="F73" t="str">
            <v>100667382503</v>
          </cell>
          <cell r="G73">
            <v>1013716337</v>
          </cell>
          <cell r="H73">
            <v>25</v>
          </cell>
        </row>
        <row r="74">
          <cell r="B74">
            <v>6381</v>
          </cell>
          <cell r="C74" t="str">
            <v>SG</v>
          </cell>
          <cell r="D74" t="str">
            <v>PRADEEP KUMAR</v>
          </cell>
          <cell r="E74" t="str">
            <v>OMPAL SINGH</v>
          </cell>
          <cell r="F74" t="str">
            <v>100864993731</v>
          </cell>
          <cell r="G74">
            <v>2018639000</v>
          </cell>
          <cell r="H74">
            <v>24</v>
          </cell>
        </row>
        <row r="75">
          <cell r="B75">
            <v>6410</v>
          </cell>
          <cell r="C75" t="str">
            <v>LSG</v>
          </cell>
          <cell r="D75" t="str">
            <v>RAGINI SAXENA</v>
          </cell>
          <cell r="E75" t="str">
            <v>SAGAR SAXENA</v>
          </cell>
          <cell r="F75">
            <v>101811111340</v>
          </cell>
          <cell r="G75">
            <v>2018639202</v>
          </cell>
          <cell r="H75">
            <v>24</v>
          </cell>
        </row>
        <row r="76">
          <cell r="B76">
            <v>6414</v>
          </cell>
          <cell r="C76" t="str">
            <v>SG</v>
          </cell>
          <cell r="D76" t="str">
            <v>SACHIN KUMAR</v>
          </cell>
          <cell r="E76" t="str">
            <v>SOMPAL SHARMA</v>
          </cell>
          <cell r="F76">
            <v>100579067199</v>
          </cell>
          <cell r="G76">
            <v>2018639222</v>
          </cell>
          <cell r="H76">
            <v>17</v>
          </cell>
        </row>
        <row r="77">
          <cell r="B77">
            <v>5926</v>
          </cell>
          <cell r="C77" t="str">
            <v>SG</v>
          </cell>
          <cell r="D77" t="str">
            <v>ATUL KUMAR</v>
          </cell>
          <cell r="E77" t="str">
            <v>RATAN SINGH</v>
          </cell>
          <cell r="F77">
            <v>101361952815</v>
          </cell>
          <cell r="G77">
            <v>2018382953</v>
          </cell>
          <cell r="H77">
            <v>22</v>
          </cell>
        </row>
        <row r="78">
          <cell r="B78">
            <v>5297</v>
          </cell>
          <cell r="C78" t="str">
            <v>SG</v>
          </cell>
          <cell r="D78" t="str">
            <v>ANUJ GIRI</v>
          </cell>
          <cell r="E78" t="str">
            <v>SURENDER GIRI</v>
          </cell>
          <cell r="F78">
            <v>101608485882</v>
          </cell>
          <cell r="G78">
            <v>2018068238</v>
          </cell>
          <cell r="H78">
            <v>25</v>
          </cell>
        </row>
        <row r="79">
          <cell r="B79">
            <v>6345</v>
          </cell>
          <cell r="C79" t="str">
            <v>SG</v>
          </cell>
          <cell r="D79" t="str">
            <v>AMIT KUMAR</v>
          </cell>
          <cell r="E79" t="str">
            <v>CHANDR BHAN SINGH</v>
          </cell>
          <cell r="F79">
            <v>101323159957</v>
          </cell>
          <cell r="G79">
            <v>2018605366</v>
          </cell>
          <cell r="H79">
            <v>13</v>
          </cell>
        </row>
        <row r="80">
          <cell r="B80">
            <v>6579</v>
          </cell>
          <cell r="C80" t="str">
            <v>SG</v>
          </cell>
          <cell r="D80" t="str">
            <v>AVESH KUMAR</v>
          </cell>
          <cell r="E80" t="str">
            <v>PRATAP SINGH</v>
          </cell>
          <cell r="F80">
            <v>100096300089</v>
          </cell>
          <cell r="G80">
            <v>1324923683</v>
          </cell>
          <cell r="H80">
            <v>26</v>
          </cell>
        </row>
        <row r="81">
          <cell r="B81">
            <v>6454</v>
          </cell>
          <cell r="C81" t="str">
            <v>SG</v>
          </cell>
          <cell r="D81" t="str">
            <v>MANISH</v>
          </cell>
          <cell r="E81" t="str">
            <v>ASHOK</v>
          </cell>
          <cell r="F81">
            <v>101824846116</v>
          </cell>
          <cell r="G81">
            <v>2018683308</v>
          </cell>
          <cell r="H81">
            <v>22</v>
          </cell>
        </row>
        <row r="82">
          <cell r="B82">
            <v>5559</v>
          </cell>
          <cell r="C82" t="str">
            <v>SG</v>
          </cell>
          <cell r="D82" t="str">
            <v>RAJENDER SINGH</v>
          </cell>
          <cell r="E82" t="str">
            <v>BABU RAM</v>
          </cell>
          <cell r="F82">
            <v>101653919847</v>
          </cell>
          <cell r="G82">
            <v>2018196352</v>
          </cell>
          <cell r="H82">
            <v>24</v>
          </cell>
        </row>
        <row r="83">
          <cell r="B83">
            <v>5287</v>
          </cell>
          <cell r="C83" t="str">
            <v>SG</v>
          </cell>
          <cell r="D83" t="str">
            <v>AMARNATH</v>
          </cell>
          <cell r="E83" t="str">
            <v>JANAKDEO RAY</v>
          </cell>
          <cell r="F83">
            <v>101608485876</v>
          </cell>
          <cell r="G83">
            <v>2018067689</v>
          </cell>
          <cell r="H83">
            <v>23</v>
          </cell>
        </row>
        <row r="84">
          <cell r="B84">
            <v>6660</v>
          </cell>
          <cell r="C84" t="str">
            <v>SG</v>
          </cell>
          <cell r="D84" t="str">
            <v xml:space="preserve">MANGLESHWAR </v>
          </cell>
          <cell r="E84" t="str">
            <v>SHYAMLE SINGH</v>
          </cell>
          <cell r="F84">
            <v>101883651145</v>
          </cell>
          <cell r="G84">
            <v>2018842155</v>
          </cell>
          <cell r="H84">
            <v>18</v>
          </cell>
        </row>
        <row r="85">
          <cell r="B85">
            <v>6659</v>
          </cell>
          <cell r="C85" t="str">
            <v>SG</v>
          </cell>
          <cell r="D85" t="str">
            <v>ROSHAN LAL</v>
          </cell>
          <cell r="E85" t="str">
            <v>MATHURA PRASAD</v>
          </cell>
          <cell r="F85">
            <v>101687308811</v>
          </cell>
          <cell r="G85">
            <v>2018842152</v>
          </cell>
          <cell r="H85">
            <v>25</v>
          </cell>
        </row>
        <row r="86">
          <cell r="B86">
            <v>5556</v>
          </cell>
          <cell r="C86" t="str">
            <v>SG</v>
          </cell>
          <cell r="D86" t="str">
            <v>K M RAMESH</v>
          </cell>
          <cell r="E86" t="str">
            <v>BABU LAL</v>
          </cell>
          <cell r="F86">
            <v>101008413131</v>
          </cell>
          <cell r="G86">
            <v>6713118001</v>
          </cell>
          <cell r="H86">
            <v>14</v>
          </cell>
        </row>
        <row r="87">
          <cell r="B87">
            <v>6739</v>
          </cell>
          <cell r="C87" t="str">
            <v>SG</v>
          </cell>
          <cell r="D87" t="str">
            <v>DINESH KUMAR</v>
          </cell>
          <cell r="E87" t="str">
            <v>AJAB SINGH</v>
          </cell>
          <cell r="F87">
            <v>100138973877</v>
          </cell>
          <cell r="G87">
            <v>2018868249</v>
          </cell>
          <cell r="H87">
            <v>25</v>
          </cell>
        </row>
        <row r="88">
          <cell r="B88">
            <v>6740</v>
          </cell>
          <cell r="C88" t="str">
            <v>SG</v>
          </cell>
          <cell r="D88" t="str">
            <v>ANKIT BHADAURIYA</v>
          </cell>
          <cell r="E88" t="str">
            <v>BRAJESH SINGH</v>
          </cell>
          <cell r="F88">
            <v>101460704767</v>
          </cell>
          <cell r="G88">
            <v>2018868242</v>
          </cell>
          <cell r="H88">
            <v>21</v>
          </cell>
        </row>
        <row r="89">
          <cell r="B89">
            <v>6770</v>
          </cell>
          <cell r="C89" t="str">
            <v>SG</v>
          </cell>
          <cell r="D89" t="str">
            <v>SANDEEP</v>
          </cell>
          <cell r="E89" t="str">
            <v>AKBAR SINGH</v>
          </cell>
          <cell r="F89">
            <v>101898373534</v>
          </cell>
          <cell r="G89">
            <v>2018897196</v>
          </cell>
          <cell r="H89">
            <v>24</v>
          </cell>
        </row>
        <row r="90">
          <cell r="B90">
            <v>6782</v>
          </cell>
          <cell r="C90" t="str">
            <v>SG</v>
          </cell>
          <cell r="D90" t="str">
            <v>ABHISHEK</v>
          </cell>
          <cell r="E90" t="str">
            <v>SURESH KUMAR</v>
          </cell>
          <cell r="F90">
            <v>101905131916</v>
          </cell>
          <cell r="G90">
            <v>2018902378</v>
          </cell>
          <cell r="H90">
            <v>22</v>
          </cell>
        </row>
        <row r="91">
          <cell r="B91">
            <v>6808</v>
          </cell>
          <cell r="C91" t="str">
            <v>SG</v>
          </cell>
          <cell r="D91" t="str">
            <v>UMESH KUMAR</v>
          </cell>
          <cell r="E91" t="str">
            <v>FIMMI SINGH</v>
          </cell>
          <cell r="F91">
            <v>101915874284</v>
          </cell>
          <cell r="G91">
            <v>2018929104</v>
          </cell>
          <cell r="H91">
            <v>25</v>
          </cell>
        </row>
        <row r="92">
          <cell r="B92">
            <v>6812</v>
          </cell>
          <cell r="C92" t="str">
            <v>SG</v>
          </cell>
          <cell r="D92" t="str">
            <v>GANPAL</v>
          </cell>
          <cell r="E92" t="str">
            <v>KESHAR SINGH</v>
          </cell>
          <cell r="F92">
            <v>101150926356</v>
          </cell>
          <cell r="G92">
            <v>6714118859</v>
          </cell>
          <cell r="H92">
            <v>21</v>
          </cell>
        </row>
        <row r="93">
          <cell r="B93">
            <v>6820</v>
          </cell>
          <cell r="C93" t="str">
            <v>SG</v>
          </cell>
          <cell r="D93" t="str">
            <v>GOURAV GIRI</v>
          </cell>
          <cell r="E93" t="str">
            <v>NIRANKAR GIRI</v>
          </cell>
          <cell r="F93">
            <v>101621723360</v>
          </cell>
          <cell r="G93">
            <v>2018926948</v>
          </cell>
          <cell r="H93">
            <v>25</v>
          </cell>
        </row>
        <row r="94">
          <cell r="B94">
            <v>6821</v>
          </cell>
          <cell r="C94" t="str">
            <v>SG</v>
          </cell>
          <cell r="D94" t="str">
            <v>SANJAY</v>
          </cell>
          <cell r="E94" t="str">
            <v>HARBAN SINGH YADAV</v>
          </cell>
          <cell r="F94">
            <v>101914230977</v>
          </cell>
          <cell r="G94">
            <v>2018926980</v>
          </cell>
          <cell r="H94">
            <v>25</v>
          </cell>
        </row>
        <row r="95">
          <cell r="B95">
            <v>6845</v>
          </cell>
          <cell r="C95" t="str">
            <v>SG</v>
          </cell>
          <cell r="D95" t="str">
            <v>SHANKAR SHARAN PRASAD</v>
          </cell>
          <cell r="E95" t="str">
            <v>JAI PRAKASH PRASAD</v>
          </cell>
          <cell r="F95">
            <v>101017313417</v>
          </cell>
          <cell r="G95">
            <v>2018946739</v>
          </cell>
          <cell r="H95">
            <v>12</v>
          </cell>
        </row>
        <row r="96">
          <cell r="B96">
            <v>6844</v>
          </cell>
          <cell r="C96" t="str">
            <v>SG</v>
          </cell>
          <cell r="D96" t="str">
            <v>AMAR DUTT</v>
          </cell>
          <cell r="E96" t="str">
            <v>BISHWAMBER DUTT</v>
          </cell>
          <cell r="F96">
            <v>101924521327</v>
          </cell>
          <cell r="G96">
            <v>2018946732</v>
          </cell>
          <cell r="H96">
            <v>16</v>
          </cell>
        </row>
        <row r="97">
          <cell r="B97">
            <v>6846</v>
          </cell>
          <cell r="C97" t="str">
            <v>SG</v>
          </cell>
          <cell r="D97" t="str">
            <v>BOBY KUMAR</v>
          </cell>
          <cell r="E97" t="str">
            <v>SHER SINGH</v>
          </cell>
          <cell r="F97">
            <v>101763225355</v>
          </cell>
          <cell r="G97">
            <v>2018946748</v>
          </cell>
          <cell r="H97">
            <v>24</v>
          </cell>
        </row>
        <row r="98">
          <cell r="B98">
            <v>6849</v>
          </cell>
          <cell r="C98" t="str">
            <v>SG</v>
          </cell>
          <cell r="D98" t="str">
            <v>MEHTAB ALI</v>
          </cell>
          <cell r="E98" t="str">
            <v>RAFEEQ ALI</v>
          </cell>
          <cell r="F98">
            <v>101592008635</v>
          </cell>
          <cell r="G98">
            <v>2018946754</v>
          </cell>
          <cell r="H98">
            <v>19</v>
          </cell>
        </row>
        <row r="99">
          <cell r="B99">
            <v>6875</v>
          </cell>
          <cell r="C99" t="str">
            <v>SG</v>
          </cell>
          <cell r="D99" t="str">
            <v>AJAY KUMAR</v>
          </cell>
          <cell r="E99" t="str">
            <v>MADAN KUMAR</v>
          </cell>
          <cell r="F99">
            <v>101461864711</v>
          </cell>
          <cell r="G99">
            <v>6718478202</v>
          </cell>
          <cell r="H99">
            <v>20</v>
          </cell>
        </row>
        <row r="100">
          <cell r="B100">
            <v>6876</v>
          </cell>
          <cell r="C100" t="str">
            <v>SG</v>
          </cell>
          <cell r="D100" t="str">
            <v>MANISH KUMR JHA</v>
          </cell>
          <cell r="E100" t="str">
            <v>SHANKAR JHA</v>
          </cell>
          <cell r="F100">
            <v>101924633371</v>
          </cell>
          <cell r="G100">
            <v>2018946769</v>
          </cell>
          <cell r="H100">
            <v>22</v>
          </cell>
        </row>
        <row r="101">
          <cell r="B101">
            <v>6895</v>
          </cell>
          <cell r="C101" t="str">
            <v>SG</v>
          </cell>
          <cell r="D101" t="str">
            <v>VISHAL</v>
          </cell>
          <cell r="E101" t="str">
            <v>RAMDASS</v>
          </cell>
          <cell r="F101">
            <v>101935189209</v>
          </cell>
          <cell r="G101">
            <v>2018955000</v>
          </cell>
          <cell r="H101">
            <v>23</v>
          </cell>
        </row>
        <row r="102">
          <cell r="B102">
            <v>6919</v>
          </cell>
          <cell r="C102" t="str">
            <v>SG</v>
          </cell>
          <cell r="D102" t="str">
            <v>PRADEEP</v>
          </cell>
          <cell r="E102" t="str">
            <v>JAI PRAKASH</v>
          </cell>
          <cell r="F102">
            <v>101935109689</v>
          </cell>
          <cell r="G102">
            <v>2018986259</v>
          </cell>
          <cell r="H102">
            <v>25</v>
          </cell>
        </row>
        <row r="103">
          <cell r="B103">
            <v>6920</v>
          </cell>
          <cell r="C103" t="str">
            <v>SG</v>
          </cell>
          <cell r="D103" t="str">
            <v>NADEEM</v>
          </cell>
          <cell r="E103" t="str">
            <v>NAIMUDDIN</v>
          </cell>
          <cell r="F103">
            <v>101434214698</v>
          </cell>
          <cell r="G103">
            <v>2018986296</v>
          </cell>
          <cell r="H103">
            <v>21</v>
          </cell>
        </row>
        <row r="104">
          <cell r="B104">
            <v>6939</v>
          </cell>
          <cell r="C104" t="str">
            <v>SG</v>
          </cell>
          <cell r="D104" t="str">
            <v>SUHAIL</v>
          </cell>
          <cell r="E104" t="str">
            <v>MOHD SALEEM</v>
          </cell>
          <cell r="F104">
            <v>101943899828</v>
          </cell>
          <cell r="G104">
            <v>2018986571</v>
          </cell>
          <cell r="H104">
            <v>20</v>
          </cell>
        </row>
        <row r="105">
          <cell r="B105">
            <v>6940</v>
          </cell>
          <cell r="C105" t="str">
            <v>SG</v>
          </cell>
          <cell r="D105" t="str">
            <v>BALJIT SINGH</v>
          </cell>
          <cell r="E105" t="str">
            <v>VIJAY PAL SINGH</v>
          </cell>
          <cell r="F105">
            <v>101458396450</v>
          </cell>
          <cell r="G105">
            <v>2018271500</v>
          </cell>
          <cell r="H105">
            <v>23</v>
          </cell>
        </row>
        <row r="106">
          <cell r="B106">
            <v>5284</v>
          </cell>
          <cell r="C106" t="str">
            <v>SG</v>
          </cell>
          <cell r="D106" t="str">
            <v>CHHATHLLAL SAH</v>
          </cell>
          <cell r="E106" t="str">
            <v>SHIVSAGAR SAH</v>
          </cell>
          <cell r="F106">
            <v>101572017337</v>
          </cell>
          <cell r="G106">
            <v>2018067650</v>
          </cell>
          <cell r="H106">
            <v>22</v>
          </cell>
        </row>
        <row r="107">
          <cell r="B107">
            <v>6949</v>
          </cell>
          <cell r="C107" t="str">
            <v>SG</v>
          </cell>
          <cell r="D107" t="str">
            <v>PANKAJ KUMAR</v>
          </cell>
          <cell r="E107" t="str">
            <v>ROHTASH</v>
          </cell>
          <cell r="F107">
            <v>101491582910</v>
          </cell>
          <cell r="G107">
            <v>2018986694</v>
          </cell>
          <cell r="H107">
            <v>19</v>
          </cell>
        </row>
        <row r="108">
          <cell r="B108">
            <v>6950</v>
          </cell>
          <cell r="C108" t="str">
            <v>SG</v>
          </cell>
          <cell r="D108" t="str">
            <v>Ankur Verma</v>
          </cell>
          <cell r="E108" t="str">
            <v>Suresh pal</v>
          </cell>
          <cell r="F108">
            <v>101418649762</v>
          </cell>
          <cell r="G108">
            <v>2018986675</v>
          </cell>
          <cell r="H108">
            <v>9</v>
          </cell>
        </row>
        <row r="109">
          <cell r="B109">
            <v>6988</v>
          </cell>
          <cell r="C109" t="str">
            <v>SG</v>
          </cell>
          <cell r="D109" t="str">
            <v>VIPIN JHA</v>
          </cell>
          <cell r="E109" t="str">
            <v>UMAKANT JHA</v>
          </cell>
          <cell r="F109">
            <v>100950676856</v>
          </cell>
          <cell r="G109">
            <v>6709821221</v>
          </cell>
          <cell r="H109">
            <v>18</v>
          </cell>
        </row>
        <row r="110">
          <cell r="B110">
            <v>6447</v>
          </cell>
          <cell r="C110" t="str">
            <v>SG</v>
          </cell>
          <cell r="D110" t="str">
            <v>NADEEM ABBAS ZAIDI</v>
          </cell>
          <cell r="E110" t="str">
            <v>NAZIR ABBAS ZAIDI</v>
          </cell>
          <cell r="F110">
            <v>100608220157</v>
          </cell>
          <cell r="G110">
            <v>2018684241</v>
          </cell>
          <cell r="H110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273"/>
  <sheetViews>
    <sheetView showGridLines="0" tabSelected="1" topLeftCell="T1" zoomScaleNormal="100" workbookViewId="0">
      <pane ySplit="12" topLeftCell="A13" activePane="bottomLeft" state="frozen"/>
      <selection pane="bottomLeft" activeCell="AB15" sqref="AB15"/>
    </sheetView>
  </sheetViews>
  <sheetFormatPr defaultColWidth="9.140625" defaultRowHeight="14.25" x14ac:dyDescent="0.25"/>
  <cols>
    <col min="1" max="1" width="4.42578125" style="1" customWidth="1"/>
    <col min="2" max="2" width="5.140625" style="1" customWidth="1"/>
    <col min="3" max="3" width="10.140625" style="36" customWidth="1"/>
    <col min="4" max="4" width="29.7109375" style="1" bestFit="1" customWidth="1"/>
    <col min="5" max="5" width="15.140625" style="1" customWidth="1"/>
    <col min="6" max="6" width="12.85546875" style="1" hidden="1" customWidth="1"/>
    <col min="7" max="7" width="6" style="1" customWidth="1"/>
    <col min="8" max="8" width="6.5703125" style="1" customWidth="1"/>
    <col min="9" max="9" width="5.85546875" style="1" customWidth="1"/>
    <col min="10" max="10" width="8.140625" style="1" customWidth="1"/>
    <col min="11" max="11" width="6.28515625" style="1" customWidth="1"/>
    <col min="12" max="12" width="5.7109375" style="1" customWidth="1"/>
    <col min="13" max="13" width="6.7109375" style="1" customWidth="1"/>
    <col min="14" max="14" width="7" style="1" customWidth="1"/>
    <col min="15" max="15" width="6" style="1" customWidth="1"/>
    <col min="16" max="18" width="8.140625" style="1" customWidth="1"/>
    <col min="19" max="19" width="6" style="1" customWidth="1"/>
    <col min="20" max="20" width="5.85546875" style="1" customWidth="1"/>
    <col min="21" max="22" width="6" style="1" customWidth="1"/>
    <col min="23" max="23" width="4.85546875" style="1" customWidth="1"/>
    <col min="24" max="28" width="6" style="1" customWidth="1"/>
    <col min="29" max="30" width="5.85546875" style="1" customWidth="1"/>
    <col min="31" max="31" width="8.140625" style="1" customWidth="1"/>
    <col min="32" max="35" width="6" style="1" customWidth="1"/>
    <col min="36" max="36" width="5.5703125" style="1" customWidth="1"/>
    <col min="37" max="46" width="5.5703125" style="1" hidden="1" customWidth="1"/>
    <col min="47" max="47" width="5.85546875" style="1" hidden="1" customWidth="1"/>
    <col min="48" max="48" width="2" style="1" hidden="1" customWidth="1"/>
    <col min="49" max="49" width="6.28515625" style="1" customWidth="1"/>
    <col min="50" max="51" width="5.85546875" style="1" customWidth="1"/>
    <col min="52" max="61" width="5.85546875" style="1" hidden="1" customWidth="1"/>
    <col min="62" max="64" width="4.140625" style="1" hidden="1" customWidth="1"/>
    <col min="65" max="66" width="8.140625" style="1" bestFit="1" customWidth="1"/>
    <col min="67" max="67" width="5.28515625" style="1" customWidth="1"/>
    <col min="68" max="68" width="5" style="1" customWidth="1"/>
    <col min="69" max="70" width="5.85546875" style="2" customWidth="1"/>
    <col min="71" max="71" width="5.140625" style="1" customWidth="1"/>
    <col min="72" max="72" width="2.5703125" style="1" hidden="1" customWidth="1"/>
    <col min="73" max="83" width="7.85546875" style="1" hidden="1" customWidth="1"/>
    <col min="84" max="155" width="9.140625" style="1" hidden="1" customWidth="1"/>
    <col min="156" max="156" width="3.140625" style="1" customWidth="1"/>
    <col min="157" max="158" width="16.28515625" style="1" hidden="1" customWidth="1"/>
    <col min="159" max="159" width="16.140625" style="1" hidden="1" customWidth="1"/>
    <col min="160" max="161" width="9.140625" style="1" customWidth="1"/>
    <col min="162" max="16384" width="9.140625" style="1"/>
  </cols>
  <sheetData>
    <row r="1" spans="1:161" ht="15" thickBot="1" x14ac:dyDescent="0.35">
      <c r="E1" s="1" t="s">
        <v>136</v>
      </c>
    </row>
    <row r="2" spans="1:161" ht="11.25" customHeight="1" x14ac:dyDescent="0.3">
      <c r="B2" s="3" t="s">
        <v>136</v>
      </c>
      <c r="C2" s="3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5"/>
      <c r="BR2" s="5"/>
      <c r="BS2" s="6"/>
    </row>
    <row r="3" spans="1:161" ht="19.5" customHeight="1" x14ac:dyDescent="0.3">
      <c r="B3" s="7"/>
      <c r="N3" s="196" t="s">
        <v>0</v>
      </c>
      <c r="O3" s="196"/>
      <c r="P3" s="196"/>
      <c r="Q3" s="196"/>
      <c r="R3" s="196"/>
      <c r="S3" s="196"/>
      <c r="T3" s="196"/>
      <c r="U3" s="196"/>
      <c r="V3" s="197">
        <v>6</v>
      </c>
      <c r="W3" s="197"/>
      <c r="Y3" s="196" t="s">
        <v>1</v>
      </c>
      <c r="Z3" s="196"/>
      <c r="AA3" s="196"/>
      <c r="AB3" s="197">
        <v>2023</v>
      </c>
      <c r="AC3" s="197"/>
      <c r="BS3" s="8"/>
    </row>
    <row r="4" spans="1:161" ht="14.45" x14ac:dyDescent="0.3">
      <c r="B4" s="7"/>
      <c r="BS4" s="8"/>
    </row>
    <row r="5" spans="1:161" ht="14.45" x14ac:dyDescent="0.3">
      <c r="A5" s="9"/>
      <c r="B5" s="7"/>
      <c r="S5" s="196" t="s">
        <v>2</v>
      </c>
      <c r="T5" s="196"/>
      <c r="U5" s="196"/>
      <c r="V5" s="196"/>
      <c r="W5" s="196"/>
      <c r="X5" s="196"/>
      <c r="Y5" s="196"/>
      <c r="BS5" s="8"/>
    </row>
    <row r="6" spans="1:161" ht="14.45" x14ac:dyDescent="0.3">
      <c r="B6" s="7"/>
      <c r="S6" s="196" t="s">
        <v>3</v>
      </c>
      <c r="T6" s="196"/>
      <c r="U6" s="196"/>
      <c r="V6" s="196"/>
      <c r="W6" s="196"/>
      <c r="X6" s="196"/>
      <c r="Y6" s="196"/>
      <c r="Z6" s="10"/>
      <c r="BS6" s="8"/>
    </row>
    <row r="7" spans="1:161" ht="14.45" x14ac:dyDescent="0.3">
      <c r="B7" s="11" t="s">
        <v>128</v>
      </c>
      <c r="C7" s="38"/>
      <c r="D7" s="12"/>
      <c r="E7" s="12"/>
      <c r="F7" s="12"/>
      <c r="G7" s="12"/>
      <c r="BS7" s="8"/>
    </row>
    <row r="8" spans="1:161" ht="14.45" x14ac:dyDescent="0.3">
      <c r="B8" s="11" t="s">
        <v>4</v>
      </c>
      <c r="C8" s="38"/>
      <c r="D8" s="12"/>
      <c r="E8" s="12"/>
      <c r="F8" s="13"/>
      <c r="G8" s="13"/>
      <c r="H8" s="13"/>
      <c r="I8" s="13"/>
      <c r="J8" s="13"/>
      <c r="K8" s="13"/>
      <c r="BS8" s="8"/>
    </row>
    <row r="9" spans="1:161" ht="14.45" x14ac:dyDescent="0.3">
      <c r="B9" s="14" t="s">
        <v>129</v>
      </c>
      <c r="C9" s="39"/>
      <c r="D9" s="15"/>
      <c r="E9" s="15"/>
      <c r="F9" s="16"/>
      <c r="G9" s="16"/>
      <c r="H9" s="16"/>
      <c r="I9" s="16"/>
      <c r="BS9" s="8"/>
    </row>
    <row r="10" spans="1:161" x14ac:dyDescent="0.25">
      <c r="B10" s="198" t="s">
        <v>147</v>
      </c>
      <c r="C10" s="199"/>
      <c r="D10" s="199"/>
      <c r="E10" s="199"/>
      <c r="BS10" s="8"/>
    </row>
    <row r="11" spans="1:161" ht="6.75" customHeight="1" thickBot="1" x14ac:dyDescent="0.3">
      <c r="B11" s="7"/>
      <c r="BS11" s="8"/>
    </row>
    <row r="12" spans="1:161" ht="90" customHeight="1" thickBot="1" x14ac:dyDescent="0.3">
      <c r="B12" s="71" t="s">
        <v>5</v>
      </c>
      <c r="C12" s="72" t="s">
        <v>6</v>
      </c>
      <c r="D12" s="72" t="s">
        <v>7</v>
      </c>
      <c r="E12" s="73" t="s">
        <v>8</v>
      </c>
      <c r="F12" s="73" t="s">
        <v>9</v>
      </c>
      <c r="G12" s="74">
        <v>45078</v>
      </c>
      <c r="H12" s="74">
        <v>45079</v>
      </c>
      <c r="I12" s="74">
        <v>45080</v>
      </c>
      <c r="J12" s="74">
        <v>45081</v>
      </c>
      <c r="K12" s="74">
        <v>45082</v>
      </c>
      <c r="L12" s="74">
        <v>45083</v>
      </c>
      <c r="M12" s="74">
        <v>45084</v>
      </c>
      <c r="N12" s="74">
        <v>45085</v>
      </c>
      <c r="O12" s="74">
        <v>45086</v>
      </c>
      <c r="P12" s="74">
        <v>45087</v>
      </c>
      <c r="Q12" s="74">
        <v>45088</v>
      </c>
      <c r="R12" s="74">
        <v>45089</v>
      </c>
      <c r="S12" s="74">
        <v>45090</v>
      </c>
      <c r="T12" s="74">
        <v>45091</v>
      </c>
      <c r="U12" s="74">
        <v>45092</v>
      </c>
      <c r="V12" s="74">
        <v>45093</v>
      </c>
      <c r="W12" s="74">
        <v>45094</v>
      </c>
      <c r="X12" s="74">
        <v>45095</v>
      </c>
      <c r="Y12" s="74">
        <v>45096</v>
      </c>
      <c r="Z12" s="74">
        <v>45097</v>
      </c>
      <c r="AA12" s="74">
        <v>45098</v>
      </c>
      <c r="AB12" s="74">
        <v>45099</v>
      </c>
      <c r="AC12" s="74">
        <v>45100</v>
      </c>
      <c r="AD12" s="74">
        <v>45101</v>
      </c>
      <c r="AE12" s="74">
        <v>45102</v>
      </c>
      <c r="AF12" s="74">
        <v>45103</v>
      </c>
      <c r="AG12" s="74">
        <v>45104</v>
      </c>
      <c r="AH12" s="74">
        <v>45105</v>
      </c>
      <c r="AI12" s="74">
        <v>45106</v>
      </c>
      <c r="AJ12" s="74">
        <v>45107</v>
      </c>
      <c r="AK12" s="74">
        <v>45077</v>
      </c>
      <c r="AL12" s="74">
        <v>44927</v>
      </c>
      <c r="AM12" s="74">
        <v>44928</v>
      </c>
      <c r="AN12" s="74">
        <v>44929</v>
      </c>
      <c r="AO12" s="74">
        <v>44930</v>
      </c>
      <c r="AP12" s="74">
        <v>44931</v>
      </c>
      <c r="AQ12" s="74">
        <v>44932</v>
      </c>
      <c r="AR12" s="74">
        <v>44933</v>
      </c>
      <c r="AS12" s="74">
        <v>44934</v>
      </c>
      <c r="AT12" s="74">
        <v>44935</v>
      </c>
      <c r="AU12" s="74">
        <v>44936</v>
      </c>
      <c r="AV12" s="74"/>
      <c r="AW12" s="75" t="s">
        <v>10</v>
      </c>
      <c r="AX12" s="75" t="s">
        <v>11</v>
      </c>
      <c r="AY12" s="75" t="s">
        <v>12</v>
      </c>
      <c r="AZ12" s="75" t="s">
        <v>13</v>
      </c>
      <c r="BA12" s="75" t="s">
        <v>14</v>
      </c>
      <c r="BB12" s="75" t="s">
        <v>15</v>
      </c>
      <c r="BC12" s="75" t="s">
        <v>16</v>
      </c>
      <c r="BD12" s="75" t="s">
        <v>17</v>
      </c>
      <c r="BE12" s="75" t="s">
        <v>18</v>
      </c>
      <c r="BF12" s="75" t="s">
        <v>19</v>
      </c>
      <c r="BG12" s="75" t="s">
        <v>20</v>
      </c>
      <c r="BH12" s="75" t="s">
        <v>21</v>
      </c>
      <c r="BI12" s="75" t="s">
        <v>22</v>
      </c>
      <c r="BJ12" s="75" t="s">
        <v>23</v>
      </c>
      <c r="BK12" s="75" t="s">
        <v>24</v>
      </c>
      <c r="BL12" s="75" t="s">
        <v>25</v>
      </c>
      <c r="BM12" s="76" t="s">
        <v>26</v>
      </c>
      <c r="BN12" s="76" t="s">
        <v>27</v>
      </c>
      <c r="BO12" s="76" t="s">
        <v>28</v>
      </c>
      <c r="BP12" s="76" t="s">
        <v>29</v>
      </c>
      <c r="BQ12" s="75" t="s">
        <v>30</v>
      </c>
      <c r="BR12" s="75" t="s">
        <v>31</v>
      </c>
      <c r="BS12" s="77" t="s">
        <v>32</v>
      </c>
      <c r="BU12" s="78">
        <f t="shared" ref="BU12:DI12" si="0">G12</f>
        <v>45078</v>
      </c>
      <c r="BV12" s="78">
        <f t="shared" si="0"/>
        <v>45079</v>
      </c>
      <c r="BW12" s="78">
        <f t="shared" si="0"/>
        <v>45080</v>
      </c>
      <c r="BX12" s="78">
        <f t="shared" si="0"/>
        <v>45081</v>
      </c>
      <c r="BY12" s="78">
        <f t="shared" si="0"/>
        <v>45082</v>
      </c>
      <c r="BZ12" s="78">
        <f t="shared" si="0"/>
        <v>45083</v>
      </c>
      <c r="CA12" s="78">
        <f t="shared" si="0"/>
        <v>45084</v>
      </c>
      <c r="CB12" s="78">
        <f t="shared" si="0"/>
        <v>45085</v>
      </c>
      <c r="CC12" s="78">
        <f t="shared" si="0"/>
        <v>45086</v>
      </c>
      <c r="CD12" s="78">
        <f t="shared" si="0"/>
        <v>45087</v>
      </c>
      <c r="CE12" s="78">
        <f t="shared" si="0"/>
        <v>45088</v>
      </c>
      <c r="CF12" s="78">
        <f t="shared" si="0"/>
        <v>45089</v>
      </c>
      <c r="CG12" s="78">
        <f t="shared" si="0"/>
        <v>45090</v>
      </c>
      <c r="CH12" s="78">
        <f t="shared" si="0"/>
        <v>45091</v>
      </c>
      <c r="CI12" s="78">
        <f t="shared" si="0"/>
        <v>45092</v>
      </c>
      <c r="CJ12" s="78">
        <f t="shared" si="0"/>
        <v>45093</v>
      </c>
      <c r="CK12" s="78">
        <f t="shared" si="0"/>
        <v>45094</v>
      </c>
      <c r="CL12" s="78">
        <f t="shared" si="0"/>
        <v>45095</v>
      </c>
      <c r="CM12" s="78">
        <f t="shared" si="0"/>
        <v>45096</v>
      </c>
      <c r="CN12" s="78">
        <f t="shared" si="0"/>
        <v>45097</v>
      </c>
      <c r="CO12" s="78">
        <f t="shared" si="0"/>
        <v>45098</v>
      </c>
      <c r="CP12" s="78">
        <f t="shared" si="0"/>
        <v>45099</v>
      </c>
      <c r="CQ12" s="78">
        <f t="shared" si="0"/>
        <v>45100</v>
      </c>
      <c r="CR12" s="78">
        <f t="shared" si="0"/>
        <v>45101</v>
      </c>
      <c r="CS12" s="78">
        <f t="shared" si="0"/>
        <v>45102</v>
      </c>
      <c r="CT12" s="78">
        <f t="shared" si="0"/>
        <v>45103</v>
      </c>
      <c r="CU12" s="78">
        <f t="shared" si="0"/>
        <v>45104</v>
      </c>
      <c r="CV12" s="78">
        <f t="shared" si="0"/>
        <v>45105</v>
      </c>
      <c r="CW12" s="78">
        <f t="shared" si="0"/>
        <v>45106</v>
      </c>
      <c r="CX12" s="78">
        <f t="shared" si="0"/>
        <v>45107</v>
      </c>
      <c r="CY12" s="78">
        <f t="shared" si="0"/>
        <v>45077</v>
      </c>
      <c r="CZ12" s="78">
        <f t="shared" si="0"/>
        <v>44927</v>
      </c>
      <c r="DA12" s="78">
        <f t="shared" si="0"/>
        <v>44928</v>
      </c>
      <c r="DB12" s="78">
        <f t="shared" si="0"/>
        <v>44929</v>
      </c>
      <c r="DC12" s="78">
        <f t="shared" si="0"/>
        <v>44930</v>
      </c>
      <c r="DD12" s="78">
        <f t="shared" si="0"/>
        <v>44931</v>
      </c>
      <c r="DE12" s="78">
        <f t="shared" si="0"/>
        <v>44932</v>
      </c>
      <c r="DF12" s="78">
        <f t="shared" si="0"/>
        <v>44933</v>
      </c>
      <c r="DG12" s="78">
        <f t="shared" si="0"/>
        <v>44934</v>
      </c>
      <c r="DH12" s="78">
        <f t="shared" si="0"/>
        <v>44935</v>
      </c>
      <c r="DI12" s="78">
        <f t="shared" si="0"/>
        <v>44936</v>
      </c>
      <c r="DJ12" s="79"/>
      <c r="DK12" s="78">
        <f>BU12</f>
        <v>45078</v>
      </c>
      <c r="DL12" s="80">
        <f t="shared" ref="DL12:EY12" si="1">BV12</f>
        <v>45079</v>
      </c>
      <c r="DM12" s="80">
        <f t="shared" si="1"/>
        <v>45080</v>
      </c>
      <c r="DN12" s="80">
        <f t="shared" si="1"/>
        <v>45081</v>
      </c>
      <c r="DO12" s="80">
        <f t="shared" si="1"/>
        <v>45082</v>
      </c>
      <c r="DP12" s="80">
        <f t="shared" si="1"/>
        <v>45083</v>
      </c>
      <c r="DQ12" s="80">
        <f t="shared" si="1"/>
        <v>45084</v>
      </c>
      <c r="DR12" s="80">
        <f t="shared" si="1"/>
        <v>45085</v>
      </c>
      <c r="DS12" s="80">
        <f t="shared" si="1"/>
        <v>45086</v>
      </c>
      <c r="DT12" s="80">
        <f t="shared" si="1"/>
        <v>45087</v>
      </c>
      <c r="DU12" s="80">
        <f t="shared" si="1"/>
        <v>45088</v>
      </c>
      <c r="DV12" s="80">
        <f t="shared" si="1"/>
        <v>45089</v>
      </c>
      <c r="DW12" s="80">
        <f t="shared" si="1"/>
        <v>45090</v>
      </c>
      <c r="DX12" s="80">
        <f t="shared" si="1"/>
        <v>45091</v>
      </c>
      <c r="DY12" s="80">
        <f t="shared" si="1"/>
        <v>45092</v>
      </c>
      <c r="DZ12" s="80">
        <f t="shared" si="1"/>
        <v>45093</v>
      </c>
      <c r="EA12" s="80">
        <f t="shared" si="1"/>
        <v>45094</v>
      </c>
      <c r="EB12" s="80">
        <f t="shared" si="1"/>
        <v>45095</v>
      </c>
      <c r="EC12" s="80">
        <f t="shared" si="1"/>
        <v>45096</v>
      </c>
      <c r="ED12" s="80">
        <f t="shared" si="1"/>
        <v>45097</v>
      </c>
      <c r="EE12" s="80">
        <f t="shared" si="1"/>
        <v>45098</v>
      </c>
      <c r="EF12" s="80">
        <f t="shared" si="1"/>
        <v>45099</v>
      </c>
      <c r="EG12" s="80">
        <f t="shared" si="1"/>
        <v>45100</v>
      </c>
      <c r="EH12" s="80">
        <f t="shared" si="1"/>
        <v>45101</v>
      </c>
      <c r="EI12" s="80">
        <f t="shared" si="1"/>
        <v>45102</v>
      </c>
      <c r="EJ12" s="80">
        <f t="shared" si="1"/>
        <v>45103</v>
      </c>
      <c r="EK12" s="80">
        <f t="shared" si="1"/>
        <v>45104</v>
      </c>
      <c r="EL12" s="80">
        <f t="shared" si="1"/>
        <v>45105</v>
      </c>
      <c r="EM12" s="80">
        <f t="shared" si="1"/>
        <v>45106</v>
      </c>
      <c r="EN12" s="80">
        <f t="shared" si="1"/>
        <v>45107</v>
      </c>
      <c r="EO12" s="80">
        <f t="shared" si="1"/>
        <v>45077</v>
      </c>
      <c r="EP12" s="80">
        <f t="shared" si="1"/>
        <v>44927</v>
      </c>
      <c r="EQ12" s="80">
        <f t="shared" si="1"/>
        <v>44928</v>
      </c>
      <c r="ER12" s="80">
        <f t="shared" si="1"/>
        <v>44929</v>
      </c>
      <c r="ES12" s="80">
        <f t="shared" si="1"/>
        <v>44930</v>
      </c>
      <c r="ET12" s="80">
        <f t="shared" si="1"/>
        <v>44931</v>
      </c>
      <c r="EU12" s="80">
        <f t="shared" si="1"/>
        <v>44932</v>
      </c>
      <c r="EV12" s="80">
        <f t="shared" si="1"/>
        <v>44933</v>
      </c>
      <c r="EW12" s="80">
        <f t="shared" si="1"/>
        <v>44934</v>
      </c>
      <c r="EX12" s="80">
        <f t="shared" si="1"/>
        <v>44935</v>
      </c>
      <c r="EY12" s="81">
        <f t="shared" si="1"/>
        <v>44936</v>
      </c>
      <c r="EZ12" s="79"/>
      <c r="FA12" s="82" t="s">
        <v>33</v>
      </c>
      <c r="FB12" s="82" t="s">
        <v>34</v>
      </c>
      <c r="FC12" s="82" t="s">
        <v>35</v>
      </c>
      <c r="FD12" s="1" t="s">
        <v>148</v>
      </c>
      <c r="FE12" s="1" t="s">
        <v>149</v>
      </c>
    </row>
    <row r="13" spans="1:161" ht="20.100000000000001" customHeight="1" thickBot="1" x14ac:dyDescent="0.3">
      <c r="B13" s="83"/>
      <c r="C13" s="84"/>
      <c r="D13" s="85">
        <f>COUNTA(D14:D115)</f>
        <v>102</v>
      </c>
      <c r="E13" s="85">
        <f>COUNTIFS(E14:E115,'[1]Summary '!$B$5)</f>
        <v>0</v>
      </c>
      <c r="F13" s="84" t="s">
        <v>5</v>
      </c>
      <c r="G13" s="85" t="str">
        <f>TEXT(G12,"DDD")</f>
        <v>Thu</v>
      </c>
      <c r="H13" s="85" t="str">
        <f t="shared" ref="H13:AU13" si="2">TEXT(H12,"DDD")</f>
        <v>Fri</v>
      </c>
      <c r="I13" s="85" t="str">
        <f t="shared" si="2"/>
        <v>Sat</v>
      </c>
      <c r="J13" s="85" t="str">
        <f t="shared" si="2"/>
        <v>Sun</v>
      </c>
      <c r="K13" s="85" t="str">
        <f t="shared" si="2"/>
        <v>Mon</v>
      </c>
      <c r="L13" s="85" t="str">
        <f t="shared" si="2"/>
        <v>Tue</v>
      </c>
      <c r="M13" s="85" t="str">
        <f t="shared" si="2"/>
        <v>Wed</v>
      </c>
      <c r="N13" s="85" t="str">
        <f t="shared" si="2"/>
        <v>Thu</v>
      </c>
      <c r="O13" s="85" t="str">
        <f t="shared" si="2"/>
        <v>Fri</v>
      </c>
      <c r="P13" s="85" t="str">
        <f t="shared" si="2"/>
        <v>Sat</v>
      </c>
      <c r="Q13" s="85" t="str">
        <f t="shared" si="2"/>
        <v>Sun</v>
      </c>
      <c r="R13" s="85" t="str">
        <f t="shared" si="2"/>
        <v>Mon</v>
      </c>
      <c r="S13" s="85" t="str">
        <f t="shared" si="2"/>
        <v>Tue</v>
      </c>
      <c r="T13" s="85" t="str">
        <f t="shared" si="2"/>
        <v>Wed</v>
      </c>
      <c r="U13" s="85" t="str">
        <f t="shared" si="2"/>
        <v>Thu</v>
      </c>
      <c r="V13" s="85" t="str">
        <f t="shared" si="2"/>
        <v>Fri</v>
      </c>
      <c r="W13" s="85" t="str">
        <f t="shared" si="2"/>
        <v>Sat</v>
      </c>
      <c r="X13" s="85" t="str">
        <f t="shared" si="2"/>
        <v>Sun</v>
      </c>
      <c r="Y13" s="85" t="str">
        <f t="shared" si="2"/>
        <v>Mon</v>
      </c>
      <c r="Z13" s="85" t="str">
        <f t="shared" si="2"/>
        <v>Tue</v>
      </c>
      <c r="AA13" s="85" t="str">
        <f t="shared" si="2"/>
        <v>Wed</v>
      </c>
      <c r="AB13" s="85" t="str">
        <f t="shared" si="2"/>
        <v>Thu</v>
      </c>
      <c r="AC13" s="85" t="str">
        <f t="shared" si="2"/>
        <v>Fri</v>
      </c>
      <c r="AD13" s="85" t="str">
        <f t="shared" si="2"/>
        <v>Sat</v>
      </c>
      <c r="AE13" s="85" t="str">
        <f t="shared" si="2"/>
        <v>Sun</v>
      </c>
      <c r="AF13" s="85" t="str">
        <f t="shared" si="2"/>
        <v>Mon</v>
      </c>
      <c r="AG13" s="85" t="str">
        <f t="shared" si="2"/>
        <v>Tue</v>
      </c>
      <c r="AH13" s="85" t="str">
        <f t="shared" si="2"/>
        <v>Wed</v>
      </c>
      <c r="AI13" s="85" t="str">
        <f t="shared" si="2"/>
        <v>Thu</v>
      </c>
      <c r="AJ13" s="85" t="str">
        <f t="shared" si="2"/>
        <v>Fri</v>
      </c>
      <c r="AK13" s="85" t="str">
        <f t="shared" si="2"/>
        <v>Wed</v>
      </c>
      <c r="AL13" s="85" t="str">
        <f t="shared" si="2"/>
        <v>Sun</v>
      </c>
      <c r="AM13" s="85" t="str">
        <f t="shared" si="2"/>
        <v>Mon</v>
      </c>
      <c r="AN13" s="85" t="str">
        <f t="shared" si="2"/>
        <v>Tue</v>
      </c>
      <c r="AO13" s="85" t="str">
        <f t="shared" si="2"/>
        <v>Wed</v>
      </c>
      <c r="AP13" s="85" t="str">
        <f t="shared" si="2"/>
        <v>Thu</v>
      </c>
      <c r="AQ13" s="85" t="str">
        <f t="shared" si="2"/>
        <v>Fri</v>
      </c>
      <c r="AR13" s="85" t="str">
        <f t="shared" si="2"/>
        <v>Sat</v>
      </c>
      <c r="AS13" s="85" t="str">
        <f t="shared" si="2"/>
        <v>Sun</v>
      </c>
      <c r="AT13" s="85" t="str">
        <f t="shared" si="2"/>
        <v>Mon</v>
      </c>
      <c r="AU13" s="85" t="str">
        <f t="shared" si="2"/>
        <v>Tue</v>
      </c>
      <c r="AV13" s="85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4"/>
      <c r="BK13" s="84"/>
      <c r="BL13" s="84"/>
      <c r="BM13" s="86"/>
      <c r="BN13" s="86"/>
      <c r="BO13" s="17"/>
      <c r="BP13" s="17"/>
      <c r="BQ13" s="87">
        <f>SUM(BQ14:BQ115)</f>
        <v>0</v>
      </c>
      <c r="BR13" s="88"/>
      <c r="BS13" s="89"/>
      <c r="BU13" s="90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2"/>
      <c r="DK13" s="90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2"/>
      <c r="FA13" s="93"/>
      <c r="FB13" s="93"/>
      <c r="FC13" s="93"/>
    </row>
    <row r="14" spans="1:161" ht="20.100000000000001" customHeight="1" thickBot="1" x14ac:dyDescent="0.3">
      <c r="B14" s="42">
        <v>1</v>
      </c>
      <c r="C14" s="43">
        <v>5848</v>
      </c>
      <c r="D14" s="44" t="s">
        <v>39</v>
      </c>
      <c r="E14" s="45" t="s">
        <v>118</v>
      </c>
      <c r="F14" s="18" t="str">
        <f>IFERROR(VLOOKUP(E14,'[1]Designation with Pershift Cost'!$B$3:$C$25,2,0),"")</f>
        <v/>
      </c>
      <c r="G14" s="126" t="s">
        <v>10</v>
      </c>
      <c r="H14" s="46" t="s">
        <v>10</v>
      </c>
      <c r="I14" s="126" t="s">
        <v>10</v>
      </c>
      <c r="J14" s="46" t="s">
        <v>10</v>
      </c>
      <c r="K14" s="46" t="s">
        <v>10</v>
      </c>
      <c r="L14" s="47" t="s">
        <v>26</v>
      </c>
      <c r="M14" s="133" t="s">
        <v>12</v>
      </c>
      <c r="N14" s="46" t="s">
        <v>12</v>
      </c>
      <c r="O14" s="46" t="s">
        <v>11</v>
      </c>
      <c r="P14" s="46" t="s">
        <v>12</v>
      </c>
      <c r="Q14" s="47" t="s">
        <v>27</v>
      </c>
      <c r="R14" s="47" t="s">
        <v>12</v>
      </c>
      <c r="S14" s="46" t="s">
        <v>12</v>
      </c>
      <c r="T14" s="46" t="s">
        <v>12</v>
      </c>
      <c r="U14" s="47" t="s">
        <v>12</v>
      </c>
      <c r="V14" s="47" t="s">
        <v>26</v>
      </c>
      <c r="W14" s="47" t="s">
        <v>10</v>
      </c>
      <c r="X14" s="47" t="s">
        <v>10</v>
      </c>
      <c r="Y14" s="47" t="s">
        <v>10</v>
      </c>
      <c r="Z14" s="47" t="s">
        <v>27</v>
      </c>
      <c r="AA14" s="47" t="s">
        <v>10</v>
      </c>
      <c r="AB14" s="47" t="s">
        <v>10</v>
      </c>
      <c r="AC14" s="47" t="s">
        <v>27</v>
      </c>
      <c r="AD14" s="47" t="s">
        <v>26</v>
      </c>
      <c r="AE14" s="47" t="s">
        <v>10</v>
      </c>
      <c r="AF14" s="47" t="s">
        <v>10</v>
      </c>
      <c r="AG14" s="47" t="s">
        <v>10</v>
      </c>
      <c r="AH14" s="46" t="s">
        <v>12</v>
      </c>
      <c r="AI14" s="47" t="s">
        <v>27</v>
      </c>
      <c r="AJ14" s="47" t="s">
        <v>26</v>
      </c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8">
        <f t="shared" ref="AW14:AW67" si="3">COUNTIF($G14:$AU14,"M")</f>
        <v>13</v>
      </c>
      <c r="AX14" s="48">
        <f t="shared" ref="AX14:AX67" si="4">COUNTIF($G14:$AU14,"E")</f>
        <v>1</v>
      </c>
      <c r="AY14" s="48">
        <f t="shared" ref="AY14:AY67" si="5">COUNTIF($G14:$AU14,"N")</f>
        <v>8</v>
      </c>
      <c r="AZ14" s="48">
        <f t="shared" ref="AZ14:AZ67" si="6">COUNTIF($G14:$AU14,"G")</f>
        <v>0</v>
      </c>
      <c r="BA14" s="48">
        <f t="shared" ref="BA14:BA67" si="7">COUNTIF($G14:$AU14,"M+E")</f>
        <v>0</v>
      </c>
      <c r="BB14" s="48">
        <f t="shared" ref="BB14:BB67" si="8">COUNTIF($G14:$AU14,"E+N")</f>
        <v>0</v>
      </c>
      <c r="BC14" s="48">
        <f t="shared" ref="BC14:BC67" si="9">COUNTIF($Q14:$AU14,"N+M")</f>
        <v>0</v>
      </c>
      <c r="BD14" s="48">
        <f t="shared" ref="BD14:BD67" si="10">COUNTIF($Q14:$AU14,"M+N")</f>
        <v>0</v>
      </c>
      <c r="BE14" s="48">
        <f t="shared" ref="BE14:BE67" si="11">COUNTIF($Q14:$AU14,"M+G")</f>
        <v>0</v>
      </c>
      <c r="BF14" s="48">
        <f t="shared" ref="BF14:BF67" si="12">COUNTIF($Q14:$AU14,"G+E")</f>
        <v>0</v>
      </c>
      <c r="BG14" s="48">
        <f t="shared" ref="BG14:BG67" si="13">COUNTIF($Q14:$AU14,"G+N")</f>
        <v>0</v>
      </c>
      <c r="BH14" s="48">
        <f t="shared" ref="BH14:BH67" si="14">COUNTIF($Q14:$AU14,"M+H")</f>
        <v>0</v>
      </c>
      <c r="BI14" s="48">
        <f t="shared" ref="BI14:BI67" si="15">COUNTIF($Q14:$AU14,"N/O")</f>
        <v>0</v>
      </c>
      <c r="BJ14" s="48">
        <f t="shared" ref="BJ14:BJ68" si="16">COUNTIF($Q14:$AU14,"NH")</f>
        <v>0</v>
      </c>
      <c r="BK14" s="47"/>
      <c r="BL14" s="47"/>
      <c r="BM14" s="48">
        <f t="shared" ref="BM14:BM68" si="17">COUNTIF($G14:$AU14,"W/O")</f>
        <v>4</v>
      </c>
      <c r="BN14" s="48">
        <f t="shared" ref="BN14:BN68" si="18">COUNTIF($G14:$AU14,"A")+COUNTIF($Q14:$AU14,"LWP")</f>
        <v>4</v>
      </c>
      <c r="BO14" s="49">
        <f t="shared" ref="BO14:BO68" si="19">SUM(AW14:BI14)</f>
        <v>22</v>
      </c>
      <c r="BP14" s="50">
        <f t="shared" ref="BP14" si="20">BO14+BM14+BN14+BJ14</f>
        <v>30</v>
      </c>
      <c r="BQ14" s="51">
        <f t="shared" ref="BQ14:BQ63" si="21">SUM(BA14:BG14)+SUM(BH14/2)</f>
        <v>0</v>
      </c>
      <c r="BR14" s="51">
        <f t="shared" ref="BR14:BR67" si="22">BQ14*8</f>
        <v>0</v>
      </c>
      <c r="BS14" s="52"/>
      <c r="BU14" s="53">
        <f t="shared" ref="BU14:CJ25" si="23">IF(OR(COUNTIFS(G14:M14,"W/O")&gt;0,COUNTIFS(G14:M14,"")&gt;0),0,1)</f>
        <v>0</v>
      </c>
      <c r="BV14" s="54">
        <f t="shared" si="23"/>
        <v>0</v>
      </c>
      <c r="BW14" s="54">
        <f t="shared" si="23"/>
        <v>0</v>
      </c>
      <c r="BX14" s="54">
        <f t="shared" si="23"/>
        <v>0</v>
      </c>
      <c r="BY14" s="54">
        <f t="shared" si="23"/>
        <v>0</v>
      </c>
      <c r="BZ14" s="54">
        <f t="shared" si="23"/>
        <v>0</v>
      </c>
      <c r="CA14" s="54">
        <f t="shared" si="23"/>
        <v>1</v>
      </c>
      <c r="CB14" s="54">
        <f t="shared" si="23"/>
        <v>1</v>
      </c>
      <c r="CC14" s="54">
        <f t="shared" si="23"/>
        <v>1</v>
      </c>
      <c r="CD14" s="54">
        <f t="shared" si="23"/>
        <v>0</v>
      </c>
      <c r="CE14" s="54">
        <f t="shared" si="23"/>
        <v>0</v>
      </c>
      <c r="CF14" s="54">
        <f t="shared" si="23"/>
        <v>0</v>
      </c>
      <c r="CG14" s="54">
        <f t="shared" si="23"/>
        <v>0</v>
      </c>
      <c r="CH14" s="54">
        <f t="shared" si="23"/>
        <v>0</v>
      </c>
      <c r="CI14" s="54">
        <f t="shared" si="23"/>
        <v>0</v>
      </c>
      <c r="CJ14" s="54">
        <f t="shared" si="23"/>
        <v>0</v>
      </c>
      <c r="CK14" s="54">
        <f t="shared" ref="CK14:CZ25" si="24">IF(OR(COUNTIFS(W14:AC14,"W/O")&gt;0,COUNTIFS(W14:AC14,"")&gt;0),0,1)</f>
        <v>1</v>
      </c>
      <c r="CL14" s="54">
        <f t="shared" si="24"/>
        <v>0</v>
      </c>
      <c r="CM14" s="54">
        <f t="shared" si="24"/>
        <v>0</v>
      </c>
      <c r="CN14" s="54">
        <f t="shared" si="24"/>
        <v>0</v>
      </c>
      <c r="CO14" s="54">
        <f t="shared" si="24"/>
        <v>0</v>
      </c>
      <c r="CP14" s="54">
        <f t="shared" si="24"/>
        <v>0</v>
      </c>
      <c r="CQ14" s="54">
        <f t="shared" si="24"/>
        <v>0</v>
      </c>
      <c r="CR14" s="54">
        <f t="shared" si="24"/>
        <v>0</v>
      </c>
      <c r="CS14" s="54">
        <f t="shared" si="24"/>
        <v>0</v>
      </c>
      <c r="CT14" s="54">
        <f t="shared" si="24"/>
        <v>0</v>
      </c>
      <c r="CU14" s="54">
        <f t="shared" si="24"/>
        <v>0</v>
      </c>
      <c r="CV14" s="54">
        <f t="shared" si="24"/>
        <v>0</v>
      </c>
      <c r="CW14" s="54">
        <f t="shared" si="24"/>
        <v>0</v>
      </c>
      <c r="CX14" s="54">
        <f t="shared" si="24"/>
        <v>0</v>
      </c>
      <c r="CY14" s="54">
        <f t="shared" si="24"/>
        <v>0</v>
      </c>
      <c r="CZ14" s="54">
        <f t="shared" si="24"/>
        <v>0</v>
      </c>
      <c r="DA14" s="54">
        <f t="shared" ref="DA14:DI34" si="25">IF(OR(COUNTIFS(AM14:AS14,"W/O")&gt;0,COUNTIFS(AM14:AS14,"")&gt;0),0,1)</f>
        <v>0</v>
      </c>
      <c r="DB14" s="54">
        <f t="shared" si="25"/>
        <v>0</v>
      </c>
      <c r="DC14" s="54">
        <f t="shared" si="25"/>
        <v>0</v>
      </c>
      <c r="DD14" s="54">
        <f t="shared" si="25"/>
        <v>0</v>
      </c>
      <c r="DE14" s="54">
        <f t="shared" si="25"/>
        <v>0</v>
      </c>
      <c r="DF14" s="54">
        <f t="shared" si="25"/>
        <v>0</v>
      </c>
      <c r="DG14" s="54">
        <f t="shared" si="25"/>
        <v>0</v>
      </c>
      <c r="DH14" s="54">
        <f t="shared" si="25"/>
        <v>0</v>
      </c>
      <c r="DI14" s="55">
        <f t="shared" si="25"/>
        <v>0</v>
      </c>
      <c r="DK14" s="53">
        <f t="shared" ref="DK14:DZ25" si="26">IF(OR(COUNTIFS(G14:P14,"W/O")&gt;0,COUNTIFS(G14:P14,"A")&gt;0,COUNTIFS(G14:P14,"")&gt;0,COUNTIF(G14:P14,"N/O")),0,1)</f>
        <v>0</v>
      </c>
      <c r="DL14" s="54">
        <f t="shared" si="26"/>
        <v>0</v>
      </c>
      <c r="DM14" s="54">
        <f t="shared" si="26"/>
        <v>0</v>
      </c>
      <c r="DN14" s="54">
        <f t="shared" si="26"/>
        <v>0</v>
      </c>
      <c r="DO14" s="54">
        <f t="shared" si="26"/>
        <v>0</v>
      </c>
      <c r="DP14" s="54">
        <f t="shared" si="26"/>
        <v>0</v>
      </c>
      <c r="DQ14" s="54">
        <f t="shared" si="26"/>
        <v>0</v>
      </c>
      <c r="DR14" s="54">
        <f t="shared" si="26"/>
        <v>0</v>
      </c>
      <c r="DS14" s="54">
        <f t="shared" si="26"/>
        <v>0</v>
      </c>
      <c r="DT14" s="54">
        <f t="shared" si="26"/>
        <v>0</v>
      </c>
      <c r="DU14" s="54">
        <f t="shared" si="26"/>
        <v>0</v>
      </c>
      <c r="DV14" s="54">
        <f t="shared" si="26"/>
        <v>0</v>
      </c>
      <c r="DW14" s="54">
        <f t="shared" si="26"/>
        <v>0</v>
      </c>
      <c r="DX14" s="54">
        <f t="shared" si="26"/>
        <v>0</v>
      </c>
      <c r="DY14" s="54">
        <f t="shared" si="26"/>
        <v>0</v>
      </c>
      <c r="DZ14" s="54">
        <f t="shared" si="26"/>
        <v>0</v>
      </c>
      <c r="EA14" s="54">
        <f t="shared" ref="EA14:EP25" si="27">IF(OR(COUNTIFS(W14:AF14,"W/O")&gt;0,COUNTIFS(W14:AF14,"A")&gt;0,COUNTIFS(W14:AF14,"")&gt;0,COUNTIF(W14:AF14,"N/O")),0,1)</f>
        <v>0</v>
      </c>
      <c r="EB14" s="54">
        <f t="shared" si="27"/>
        <v>0</v>
      </c>
      <c r="EC14" s="54">
        <f t="shared" si="27"/>
        <v>0</v>
      </c>
      <c r="ED14" s="54">
        <f t="shared" si="27"/>
        <v>0</v>
      </c>
      <c r="EE14" s="54">
        <f t="shared" si="27"/>
        <v>0</v>
      </c>
      <c r="EF14" s="54">
        <f t="shared" si="27"/>
        <v>0</v>
      </c>
      <c r="EG14" s="54">
        <f t="shared" si="27"/>
        <v>0</v>
      </c>
      <c r="EH14" s="54">
        <f t="shared" si="27"/>
        <v>0</v>
      </c>
      <c r="EI14" s="54">
        <f t="shared" si="27"/>
        <v>0</v>
      </c>
      <c r="EJ14" s="54">
        <f t="shared" si="27"/>
        <v>0</v>
      </c>
      <c r="EK14" s="54">
        <f t="shared" si="27"/>
        <v>0</v>
      </c>
      <c r="EL14" s="54">
        <f t="shared" si="27"/>
        <v>0</v>
      </c>
      <c r="EM14" s="54">
        <f t="shared" si="27"/>
        <v>0</v>
      </c>
      <c r="EN14" s="54">
        <f t="shared" si="27"/>
        <v>0</v>
      </c>
      <c r="EO14" s="54">
        <f t="shared" si="27"/>
        <v>0</v>
      </c>
      <c r="EP14" s="54">
        <f t="shared" si="27"/>
        <v>0</v>
      </c>
      <c r="EQ14" s="54">
        <f t="shared" ref="EQ14:EY34" si="28">IF(OR(COUNTIFS(AM14:AV14,"W/O")&gt;0,COUNTIFS(AM14:AV14,"A")&gt;0,COUNTIFS(AM14:AV14,"")&gt;0,COUNTIF(AM14:AV14,"N/O")),0,1)</f>
        <v>0</v>
      </c>
      <c r="ER14" s="54">
        <f t="shared" si="28"/>
        <v>0</v>
      </c>
      <c r="ES14" s="54">
        <f t="shared" si="28"/>
        <v>0</v>
      </c>
      <c r="ET14" s="54">
        <f t="shared" si="28"/>
        <v>0</v>
      </c>
      <c r="EU14" s="54">
        <f t="shared" si="28"/>
        <v>0</v>
      </c>
      <c r="EV14" s="54">
        <f t="shared" si="28"/>
        <v>0</v>
      </c>
      <c r="EW14" s="54">
        <f t="shared" si="28"/>
        <v>0</v>
      </c>
      <c r="EX14" s="54">
        <f t="shared" si="28"/>
        <v>0</v>
      </c>
      <c r="EY14" s="55">
        <f t="shared" si="28"/>
        <v>0</v>
      </c>
      <c r="FA14" s="56" t="str">
        <f t="shared" ref="FA14:FA67" si="29">IF(SUM(BU14:DI14)&gt;0,"Non Compliance","Compliance")</f>
        <v>Non Compliance</v>
      </c>
      <c r="FB14" s="56" t="str">
        <f t="shared" ref="FB14:FB67" si="30">IF(SUM(DK14:EY14)&gt;0,"Non Compliance","Compliance")</f>
        <v>Compliance</v>
      </c>
      <c r="FC14" s="56" t="str">
        <f t="shared" ref="FC14:FC67" si="31">IF(BR14&gt;12.5,"Non-Compliance","Compliance")</f>
        <v>Compliance</v>
      </c>
      <c r="FD14" s="1">
        <f>VLOOKUP(C14,[2]SALARY!$B$9:$H$110,7,0)</f>
        <v>22</v>
      </c>
      <c r="FE14" s="68">
        <f>FD14-BO14</f>
        <v>0</v>
      </c>
    </row>
    <row r="15" spans="1:161" ht="20.100000000000001" customHeight="1" thickBot="1" x14ac:dyDescent="0.3">
      <c r="B15" s="42">
        <v>2</v>
      </c>
      <c r="C15" s="43">
        <v>5430</v>
      </c>
      <c r="D15" s="44" t="s">
        <v>40</v>
      </c>
      <c r="E15" s="45" t="s">
        <v>119</v>
      </c>
      <c r="F15" s="18" t="str">
        <f>IFERROR(VLOOKUP(E15,'[1]Designation with Pershift Cost'!$B$3:$C$25,2,0),"")</f>
        <v/>
      </c>
      <c r="G15" s="46" t="s">
        <v>10</v>
      </c>
      <c r="H15" s="46" t="s">
        <v>10</v>
      </c>
      <c r="I15" s="126" t="s">
        <v>10</v>
      </c>
      <c r="J15" s="46" t="s">
        <v>10</v>
      </c>
      <c r="K15" s="46" t="s">
        <v>10</v>
      </c>
      <c r="L15" s="46" t="s">
        <v>12</v>
      </c>
      <c r="M15" s="133" t="s">
        <v>12</v>
      </c>
      <c r="N15" s="46" t="s">
        <v>26</v>
      </c>
      <c r="O15" s="133" t="s">
        <v>12</v>
      </c>
      <c r="P15" s="46" t="s">
        <v>12</v>
      </c>
      <c r="Q15" s="47" t="s">
        <v>12</v>
      </c>
      <c r="R15" s="47" t="s">
        <v>12</v>
      </c>
      <c r="S15" s="46" t="s">
        <v>12</v>
      </c>
      <c r="T15" s="46" t="s">
        <v>12</v>
      </c>
      <c r="U15" s="46" t="s">
        <v>26</v>
      </c>
      <c r="V15" s="47" t="s">
        <v>10</v>
      </c>
      <c r="W15" s="47" t="s">
        <v>10</v>
      </c>
      <c r="X15" s="47" t="s">
        <v>10</v>
      </c>
      <c r="Y15" s="47" t="s">
        <v>10</v>
      </c>
      <c r="Z15" s="47" t="s">
        <v>10</v>
      </c>
      <c r="AA15" s="46" t="s">
        <v>10</v>
      </c>
      <c r="AB15" s="46" t="s">
        <v>10</v>
      </c>
      <c r="AC15" s="47" t="s">
        <v>26</v>
      </c>
      <c r="AD15" s="47" t="s">
        <v>10</v>
      </c>
      <c r="AE15" s="47" t="s">
        <v>10</v>
      </c>
      <c r="AF15" s="47" t="s">
        <v>10</v>
      </c>
      <c r="AG15" s="47" t="s">
        <v>10</v>
      </c>
      <c r="AH15" s="47" t="s">
        <v>10</v>
      </c>
      <c r="AI15" s="47" t="s">
        <v>10</v>
      </c>
      <c r="AJ15" s="46" t="s">
        <v>26</v>
      </c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8">
        <f t="shared" si="3"/>
        <v>18</v>
      </c>
      <c r="AX15" s="48">
        <f t="shared" si="4"/>
        <v>0</v>
      </c>
      <c r="AY15" s="48">
        <f t="shared" si="5"/>
        <v>8</v>
      </c>
      <c r="AZ15" s="48">
        <f t="shared" si="6"/>
        <v>0</v>
      </c>
      <c r="BA15" s="48">
        <f t="shared" si="7"/>
        <v>0</v>
      </c>
      <c r="BB15" s="48">
        <f t="shared" si="8"/>
        <v>0</v>
      </c>
      <c r="BC15" s="48">
        <f t="shared" si="9"/>
        <v>0</v>
      </c>
      <c r="BD15" s="48">
        <f t="shared" si="10"/>
        <v>0</v>
      </c>
      <c r="BE15" s="48">
        <f t="shared" si="11"/>
        <v>0</v>
      </c>
      <c r="BF15" s="48">
        <f t="shared" si="12"/>
        <v>0</v>
      </c>
      <c r="BG15" s="48">
        <f t="shared" si="13"/>
        <v>0</v>
      </c>
      <c r="BH15" s="48">
        <f t="shared" si="14"/>
        <v>0</v>
      </c>
      <c r="BI15" s="48">
        <f t="shared" si="15"/>
        <v>0</v>
      </c>
      <c r="BJ15" s="48">
        <f t="shared" si="16"/>
        <v>0</v>
      </c>
      <c r="BK15" s="47"/>
      <c r="BL15" s="47"/>
      <c r="BM15" s="48">
        <f t="shared" si="17"/>
        <v>4</v>
      </c>
      <c r="BN15" s="48">
        <f t="shared" si="18"/>
        <v>0</v>
      </c>
      <c r="BO15" s="49">
        <f t="shared" si="19"/>
        <v>26</v>
      </c>
      <c r="BP15" s="50">
        <f t="shared" ref="BP15:BP67" si="32">BO15+BM15+BN15+BJ15</f>
        <v>30</v>
      </c>
      <c r="BQ15" s="51">
        <f t="shared" si="21"/>
        <v>0</v>
      </c>
      <c r="BR15" s="51" t="s">
        <v>5</v>
      </c>
      <c r="BS15" s="52"/>
      <c r="BU15" s="53">
        <f t="shared" si="23"/>
        <v>1</v>
      </c>
      <c r="BV15" s="54">
        <f t="shared" si="23"/>
        <v>0</v>
      </c>
      <c r="BW15" s="54">
        <f t="shared" si="23"/>
        <v>0</v>
      </c>
      <c r="BX15" s="54">
        <f t="shared" si="23"/>
        <v>0</v>
      </c>
      <c r="BY15" s="54">
        <f t="shared" si="23"/>
        <v>0</v>
      </c>
      <c r="BZ15" s="54">
        <f t="shared" si="23"/>
        <v>0</v>
      </c>
      <c r="CA15" s="54">
        <f t="shared" si="23"/>
        <v>0</v>
      </c>
      <c r="CB15" s="54">
        <f t="shared" si="23"/>
        <v>0</v>
      </c>
      <c r="CC15" s="54">
        <f t="shared" si="23"/>
        <v>0</v>
      </c>
      <c r="CD15" s="54">
        <f t="shared" si="23"/>
        <v>0</v>
      </c>
      <c r="CE15" s="54">
        <f t="shared" si="23"/>
        <v>0</v>
      </c>
      <c r="CF15" s="54">
        <f t="shared" si="23"/>
        <v>0</v>
      </c>
      <c r="CG15" s="54">
        <f t="shared" si="23"/>
        <v>0</v>
      </c>
      <c r="CH15" s="54">
        <f t="shared" si="23"/>
        <v>0</v>
      </c>
      <c r="CI15" s="54">
        <f t="shared" si="23"/>
        <v>0</v>
      </c>
      <c r="CJ15" s="54">
        <f t="shared" si="23"/>
        <v>1</v>
      </c>
      <c r="CK15" s="54">
        <f t="shared" si="24"/>
        <v>0</v>
      </c>
      <c r="CL15" s="54">
        <f t="shared" si="24"/>
        <v>0</v>
      </c>
      <c r="CM15" s="54">
        <f t="shared" si="24"/>
        <v>0</v>
      </c>
      <c r="CN15" s="54">
        <f t="shared" si="24"/>
        <v>0</v>
      </c>
      <c r="CO15" s="54">
        <f t="shared" si="24"/>
        <v>0</v>
      </c>
      <c r="CP15" s="54">
        <f t="shared" si="24"/>
        <v>0</v>
      </c>
      <c r="CQ15" s="54">
        <f t="shared" si="24"/>
        <v>0</v>
      </c>
      <c r="CR15" s="54">
        <f t="shared" si="24"/>
        <v>0</v>
      </c>
      <c r="CS15" s="54">
        <f t="shared" si="24"/>
        <v>0</v>
      </c>
      <c r="CT15" s="54">
        <f t="shared" si="24"/>
        <v>0</v>
      </c>
      <c r="CU15" s="54">
        <f t="shared" si="24"/>
        <v>0</v>
      </c>
      <c r="CV15" s="54">
        <f t="shared" si="24"/>
        <v>0</v>
      </c>
      <c r="CW15" s="54">
        <f t="shared" si="24"/>
        <v>0</v>
      </c>
      <c r="CX15" s="54">
        <f t="shared" si="24"/>
        <v>0</v>
      </c>
      <c r="CY15" s="54">
        <f t="shared" si="24"/>
        <v>0</v>
      </c>
      <c r="CZ15" s="54">
        <f t="shared" si="24"/>
        <v>0</v>
      </c>
      <c r="DA15" s="54">
        <f t="shared" si="25"/>
        <v>0</v>
      </c>
      <c r="DB15" s="54">
        <f t="shared" si="25"/>
        <v>0</v>
      </c>
      <c r="DC15" s="54">
        <f t="shared" si="25"/>
        <v>0</v>
      </c>
      <c r="DD15" s="54">
        <f t="shared" si="25"/>
        <v>0</v>
      </c>
      <c r="DE15" s="54">
        <f t="shared" si="25"/>
        <v>0</v>
      </c>
      <c r="DF15" s="54">
        <f t="shared" si="25"/>
        <v>0</v>
      </c>
      <c r="DG15" s="54">
        <f t="shared" si="25"/>
        <v>0</v>
      </c>
      <c r="DH15" s="54">
        <f t="shared" si="25"/>
        <v>0</v>
      </c>
      <c r="DI15" s="55">
        <f t="shared" si="25"/>
        <v>0</v>
      </c>
      <c r="DK15" s="53">
        <f t="shared" si="26"/>
        <v>0</v>
      </c>
      <c r="DL15" s="54">
        <f t="shared" si="26"/>
        <v>0</v>
      </c>
      <c r="DM15" s="54">
        <f t="shared" si="26"/>
        <v>0</v>
      </c>
      <c r="DN15" s="54">
        <f t="shared" si="26"/>
        <v>0</v>
      </c>
      <c r="DO15" s="54">
        <f t="shared" si="26"/>
        <v>0</v>
      </c>
      <c r="DP15" s="54">
        <f t="shared" si="26"/>
        <v>0</v>
      </c>
      <c r="DQ15" s="54">
        <f t="shared" si="26"/>
        <v>0</v>
      </c>
      <c r="DR15" s="54">
        <f t="shared" si="26"/>
        <v>0</v>
      </c>
      <c r="DS15" s="54">
        <f t="shared" si="26"/>
        <v>0</v>
      </c>
      <c r="DT15" s="54">
        <f t="shared" si="26"/>
        <v>0</v>
      </c>
      <c r="DU15" s="54">
        <f t="shared" si="26"/>
        <v>0</v>
      </c>
      <c r="DV15" s="54">
        <f t="shared" si="26"/>
        <v>0</v>
      </c>
      <c r="DW15" s="54">
        <f t="shared" si="26"/>
        <v>0</v>
      </c>
      <c r="DX15" s="54">
        <f t="shared" si="26"/>
        <v>0</v>
      </c>
      <c r="DY15" s="54">
        <f t="shared" si="26"/>
        <v>0</v>
      </c>
      <c r="DZ15" s="54">
        <f t="shared" si="26"/>
        <v>0</v>
      </c>
      <c r="EA15" s="54">
        <f t="shared" si="27"/>
        <v>0</v>
      </c>
      <c r="EB15" s="54">
        <f t="shared" si="27"/>
        <v>0</v>
      </c>
      <c r="EC15" s="54">
        <f t="shared" si="27"/>
        <v>0</v>
      </c>
      <c r="ED15" s="54">
        <f t="shared" si="27"/>
        <v>0</v>
      </c>
      <c r="EE15" s="54">
        <f t="shared" si="27"/>
        <v>0</v>
      </c>
      <c r="EF15" s="54">
        <f t="shared" si="27"/>
        <v>0</v>
      </c>
      <c r="EG15" s="54">
        <f t="shared" si="27"/>
        <v>0</v>
      </c>
      <c r="EH15" s="54">
        <f t="shared" si="27"/>
        <v>0</v>
      </c>
      <c r="EI15" s="54">
        <f t="shared" si="27"/>
        <v>0</v>
      </c>
      <c r="EJ15" s="54">
        <f t="shared" si="27"/>
        <v>0</v>
      </c>
      <c r="EK15" s="54">
        <f t="shared" si="27"/>
        <v>0</v>
      </c>
      <c r="EL15" s="54">
        <f t="shared" si="27"/>
        <v>0</v>
      </c>
      <c r="EM15" s="54">
        <f t="shared" si="27"/>
        <v>0</v>
      </c>
      <c r="EN15" s="54">
        <f t="shared" si="27"/>
        <v>0</v>
      </c>
      <c r="EO15" s="54">
        <f t="shared" si="27"/>
        <v>0</v>
      </c>
      <c r="EP15" s="54">
        <f t="shared" si="27"/>
        <v>0</v>
      </c>
      <c r="EQ15" s="54">
        <f t="shared" si="28"/>
        <v>0</v>
      </c>
      <c r="ER15" s="54">
        <f t="shared" si="28"/>
        <v>0</v>
      </c>
      <c r="ES15" s="54">
        <f t="shared" si="28"/>
        <v>0</v>
      </c>
      <c r="ET15" s="54">
        <f t="shared" si="28"/>
        <v>0</v>
      </c>
      <c r="EU15" s="54">
        <f t="shared" si="28"/>
        <v>0</v>
      </c>
      <c r="EV15" s="54">
        <f t="shared" si="28"/>
        <v>0</v>
      </c>
      <c r="EW15" s="54">
        <f t="shared" si="28"/>
        <v>0</v>
      </c>
      <c r="EX15" s="54">
        <f t="shared" si="28"/>
        <v>0</v>
      </c>
      <c r="EY15" s="55">
        <f t="shared" si="28"/>
        <v>0</v>
      </c>
      <c r="FA15" s="56" t="str">
        <f t="shared" si="29"/>
        <v>Non Compliance</v>
      </c>
      <c r="FB15" s="56" t="str">
        <f t="shared" si="30"/>
        <v>Compliance</v>
      </c>
      <c r="FC15" s="56" t="str">
        <f t="shared" si="31"/>
        <v>Non-Compliance</v>
      </c>
      <c r="FD15" s="1">
        <f>VLOOKUP(C15,[2]SALARY!$B$9:$H$110,7,0)</f>
        <v>26</v>
      </c>
      <c r="FE15" s="68">
        <f t="shared" ref="FE15:FE78" si="33">FD15-BO15</f>
        <v>0</v>
      </c>
    </row>
    <row r="16" spans="1:161" ht="20.100000000000001" customHeight="1" thickBot="1" x14ac:dyDescent="0.3">
      <c r="B16" s="42">
        <v>3</v>
      </c>
      <c r="C16" s="43">
        <v>5310</v>
      </c>
      <c r="D16" s="44" t="s">
        <v>41</v>
      </c>
      <c r="E16" s="45" t="s">
        <v>118</v>
      </c>
      <c r="F16" s="18" t="str">
        <f>IFERROR(VLOOKUP(E16,'[1]Designation with Pershift Cost'!$B$3:$C$25,2,0),"")</f>
        <v/>
      </c>
      <c r="G16" s="126" t="s">
        <v>10</v>
      </c>
      <c r="H16" s="46" t="s">
        <v>26</v>
      </c>
      <c r="I16" s="126" t="s">
        <v>10</v>
      </c>
      <c r="J16" s="46" t="s">
        <v>10</v>
      </c>
      <c r="K16" s="118" t="s">
        <v>10</v>
      </c>
      <c r="L16" s="118" t="s">
        <v>10</v>
      </c>
      <c r="M16" s="46" t="s">
        <v>10</v>
      </c>
      <c r="N16" s="46" t="s">
        <v>10</v>
      </c>
      <c r="O16" s="133" t="s">
        <v>10</v>
      </c>
      <c r="P16" s="133" t="s">
        <v>10</v>
      </c>
      <c r="Q16" s="46" t="s">
        <v>26</v>
      </c>
      <c r="R16" s="47" t="s">
        <v>10</v>
      </c>
      <c r="S16" s="47" t="s">
        <v>10</v>
      </c>
      <c r="T16" s="47" t="s">
        <v>10</v>
      </c>
      <c r="U16" s="47" t="s">
        <v>10</v>
      </c>
      <c r="V16" s="46" t="s">
        <v>10</v>
      </c>
      <c r="W16" s="47" t="s">
        <v>10</v>
      </c>
      <c r="X16" s="47" t="s">
        <v>26</v>
      </c>
      <c r="Y16" s="47" t="s">
        <v>10</v>
      </c>
      <c r="Z16" s="46" t="s">
        <v>10</v>
      </c>
      <c r="AA16" s="46" t="s">
        <v>10</v>
      </c>
      <c r="AB16" s="46" t="s">
        <v>10</v>
      </c>
      <c r="AC16" s="47" t="s">
        <v>10</v>
      </c>
      <c r="AD16" s="47" t="s">
        <v>10</v>
      </c>
      <c r="AE16" s="47" t="s">
        <v>26</v>
      </c>
      <c r="AF16" s="47" t="s">
        <v>10</v>
      </c>
      <c r="AG16" s="47" t="s">
        <v>10</v>
      </c>
      <c r="AH16" s="47" t="s">
        <v>10</v>
      </c>
      <c r="AI16" s="47" t="s">
        <v>10</v>
      </c>
      <c r="AJ16" s="46" t="s">
        <v>10</v>
      </c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8">
        <f t="shared" si="3"/>
        <v>26</v>
      </c>
      <c r="AX16" s="48">
        <f t="shared" si="4"/>
        <v>0</v>
      </c>
      <c r="AY16" s="48">
        <f t="shared" si="5"/>
        <v>0</v>
      </c>
      <c r="AZ16" s="48">
        <f t="shared" si="6"/>
        <v>0</v>
      </c>
      <c r="BA16" s="48">
        <f t="shared" si="7"/>
        <v>0</v>
      </c>
      <c r="BB16" s="48">
        <f t="shared" si="8"/>
        <v>0</v>
      </c>
      <c r="BC16" s="48">
        <f t="shared" si="9"/>
        <v>0</v>
      </c>
      <c r="BD16" s="48">
        <f t="shared" si="10"/>
        <v>0</v>
      </c>
      <c r="BE16" s="48">
        <f t="shared" si="11"/>
        <v>0</v>
      </c>
      <c r="BF16" s="48">
        <f t="shared" si="12"/>
        <v>0</v>
      </c>
      <c r="BG16" s="48">
        <f t="shared" si="13"/>
        <v>0</v>
      </c>
      <c r="BH16" s="48">
        <f t="shared" si="14"/>
        <v>0</v>
      </c>
      <c r="BI16" s="48">
        <f t="shared" si="15"/>
        <v>0</v>
      </c>
      <c r="BJ16" s="48">
        <f t="shared" si="16"/>
        <v>0</v>
      </c>
      <c r="BK16" s="47"/>
      <c r="BL16" s="47"/>
      <c r="BM16" s="48">
        <f t="shared" si="17"/>
        <v>4</v>
      </c>
      <c r="BN16" s="48">
        <f t="shared" si="18"/>
        <v>0</v>
      </c>
      <c r="BO16" s="49">
        <f t="shared" si="19"/>
        <v>26</v>
      </c>
      <c r="BP16" s="50">
        <f t="shared" si="32"/>
        <v>30</v>
      </c>
      <c r="BQ16" s="51">
        <f t="shared" si="21"/>
        <v>0</v>
      </c>
      <c r="BR16" s="51">
        <f t="shared" si="22"/>
        <v>0</v>
      </c>
      <c r="BS16" s="52"/>
      <c r="BU16" s="53">
        <f t="shared" si="23"/>
        <v>0</v>
      </c>
      <c r="BV16" s="54">
        <f t="shared" si="23"/>
        <v>0</v>
      </c>
      <c r="BW16" s="54">
        <f t="shared" si="23"/>
        <v>1</v>
      </c>
      <c r="BX16" s="54">
        <f t="shared" si="23"/>
        <v>1</v>
      </c>
      <c r="BY16" s="54">
        <f t="shared" si="23"/>
        <v>0</v>
      </c>
      <c r="BZ16" s="54">
        <f t="shared" si="23"/>
        <v>0</v>
      </c>
      <c r="CA16" s="54">
        <f t="shared" si="23"/>
        <v>0</v>
      </c>
      <c r="CB16" s="54">
        <f t="shared" si="23"/>
        <v>0</v>
      </c>
      <c r="CC16" s="54">
        <f t="shared" si="23"/>
        <v>0</v>
      </c>
      <c r="CD16" s="54">
        <f t="shared" si="23"/>
        <v>0</v>
      </c>
      <c r="CE16" s="54">
        <f t="shared" si="23"/>
        <v>0</v>
      </c>
      <c r="CF16" s="54">
        <f t="shared" si="23"/>
        <v>0</v>
      </c>
      <c r="CG16" s="54">
        <f t="shared" si="23"/>
        <v>0</v>
      </c>
      <c r="CH16" s="54">
        <f t="shared" si="23"/>
        <v>0</v>
      </c>
      <c r="CI16" s="54">
        <f t="shared" si="23"/>
        <v>0</v>
      </c>
      <c r="CJ16" s="54">
        <f t="shared" si="23"/>
        <v>0</v>
      </c>
      <c r="CK16" s="54">
        <f t="shared" si="24"/>
        <v>0</v>
      </c>
      <c r="CL16" s="54">
        <f t="shared" si="24"/>
        <v>0</v>
      </c>
      <c r="CM16" s="54">
        <f t="shared" si="24"/>
        <v>0</v>
      </c>
      <c r="CN16" s="54">
        <f t="shared" si="24"/>
        <v>0</v>
      </c>
      <c r="CO16" s="54">
        <f t="shared" si="24"/>
        <v>0</v>
      </c>
      <c r="CP16" s="54">
        <f t="shared" si="24"/>
        <v>0</v>
      </c>
      <c r="CQ16" s="54">
        <f t="shared" si="24"/>
        <v>0</v>
      </c>
      <c r="CR16" s="54">
        <f t="shared" si="24"/>
        <v>0</v>
      </c>
      <c r="CS16" s="54">
        <f t="shared" si="24"/>
        <v>0</v>
      </c>
      <c r="CT16" s="54">
        <f t="shared" si="24"/>
        <v>0</v>
      </c>
      <c r="CU16" s="54">
        <f t="shared" si="24"/>
        <v>0</v>
      </c>
      <c r="CV16" s="54">
        <f t="shared" si="24"/>
        <v>0</v>
      </c>
      <c r="CW16" s="54">
        <f t="shared" si="24"/>
        <v>0</v>
      </c>
      <c r="CX16" s="54">
        <f t="shared" si="24"/>
        <v>0</v>
      </c>
      <c r="CY16" s="54">
        <f t="shared" si="24"/>
        <v>0</v>
      </c>
      <c r="CZ16" s="54">
        <f t="shared" si="24"/>
        <v>0</v>
      </c>
      <c r="DA16" s="54">
        <f t="shared" si="25"/>
        <v>0</v>
      </c>
      <c r="DB16" s="54">
        <f t="shared" si="25"/>
        <v>0</v>
      </c>
      <c r="DC16" s="54">
        <f t="shared" si="25"/>
        <v>0</v>
      </c>
      <c r="DD16" s="54">
        <f t="shared" si="25"/>
        <v>0</v>
      </c>
      <c r="DE16" s="54">
        <f t="shared" si="25"/>
        <v>0</v>
      </c>
      <c r="DF16" s="54">
        <f t="shared" si="25"/>
        <v>0</v>
      </c>
      <c r="DG16" s="54">
        <f t="shared" si="25"/>
        <v>0</v>
      </c>
      <c r="DH16" s="54">
        <f t="shared" si="25"/>
        <v>0</v>
      </c>
      <c r="DI16" s="55">
        <f t="shared" si="25"/>
        <v>0</v>
      </c>
      <c r="DK16" s="53">
        <f t="shared" si="26"/>
        <v>0</v>
      </c>
      <c r="DL16" s="54">
        <f t="shared" si="26"/>
        <v>0</v>
      </c>
      <c r="DM16" s="54">
        <f t="shared" si="26"/>
        <v>0</v>
      </c>
      <c r="DN16" s="54">
        <f t="shared" si="26"/>
        <v>0</v>
      </c>
      <c r="DO16" s="54">
        <f t="shared" si="26"/>
        <v>0</v>
      </c>
      <c r="DP16" s="54">
        <f t="shared" si="26"/>
        <v>0</v>
      </c>
      <c r="DQ16" s="54">
        <f t="shared" si="26"/>
        <v>0</v>
      </c>
      <c r="DR16" s="54">
        <f t="shared" si="26"/>
        <v>0</v>
      </c>
      <c r="DS16" s="54">
        <f t="shared" si="26"/>
        <v>0</v>
      </c>
      <c r="DT16" s="54">
        <f t="shared" si="26"/>
        <v>0</v>
      </c>
      <c r="DU16" s="54">
        <f t="shared" si="26"/>
        <v>0</v>
      </c>
      <c r="DV16" s="54">
        <f t="shared" si="26"/>
        <v>0</v>
      </c>
      <c r="DW16" s="54">
        <f t="shared" si="26"/>
        <v>0</v>
      </c>
      <c r="DX16" s="54">
        <f t="shared" si="26"/>
        <v>0</v>
      </c>
      <c r="DY16" s="54">
        <f t="shared" si="26"/>
        <v>0</v>
      </c>
      <c r="DZ16" s="54">
        <f t="shared" si="26"/>
        <v>0</v>
      </c>
      <c r="EA16" s="54">
        <f t="shared" si="27"/>
        <v>0</v>
      </c>
      <c r="EB16" s="54">
        <f t="shared" si="27"/>
        <v>0</v>
      </c>
      <c r="EC16" s="54">
        <f t="shared" si="27"/>
        <v>0</v>
      </c>
      <c r="ED16" s="54">
        <f t="shared" si="27"/>
        <v>0</v>
      </c>
      <c r="EE16" s="54">
        <f t="shared" si="27"/>
        <v>0</v>
      </c>
      <c r="EF16" s="54">
        <f t="shared" si="27"/>
        <v>0</v>
      </c>
      <c r="EG16" s="54">
        <f t="shared" si="27"/>
        <v>0</v>
      </c>
      <c r="EH16" s="54">
        <f t="shared" si="27"/>
        <v>0</v>
      </c>
      <c r="EI16" s="54">
        <f t="shared" si="27"/>
        <v>0</v>
      </c>
      <c r="EJ16" s="54">
        <f t="shared" si="27"/>
        <v>0</v>
      </c>
      <c r="EK16" s="54">
        <f t="shared" si="27"/>
        <v>0</v>
      </c>
      <c r="EL16" s="54">
        <f t="shared" si="27"/>
        <v>0</v>
      </c>
      <c r="EM16" s="54">
        <f t="shared" si="27"/>
        <v>0</v>
      </c>
      <c r="EN16" s="54">
        <f t="shared" si="27"/>
        <v>0</v>
      </c>
      <c r="EO16" s="54">
        <f t="shared" si="27"/>
        <v>0</v>
      </c>
      <c r="EP16" s="54">
        <f t="shared" si="27"/>
        <v>0</v>
      </c>
      <c r="EQ16" s="54">
        <f t="shared" si="28"/>
        <v>0</v>
      </c>
      <c r="ER16" s="54">
        <f t="shared" si="28"/>
        <v>0</v>
      </c>
      <c r="ES16" s="54">
        <f t="shared" si="28"/>
        <v>0</v>
      </c>
      <c r="ET16" s="54">
        <f t="shared" si="28"/>
        <v>0</v>
      </c>
      <c r="EU16" s="54">
        <f t="shared" si="28"/>
        <v>0</v>
      </c>
      <c r="EV16" s="54">
        <f t="shared" si="28"/>
        <v>0</v>
      </c>
      <c r="EW16" s="54">
        <f t="shared" si="28"/>
        <v>0</v>
      </c>
      <c r="EX16" s="54">
        <f t="shared" si="28"/>
        <v>0</v>
      </c>
      <c r="EY16" s="55">
        <f t="shared" si="28"/>
        <v>0</v>
      </c>
      <c r="FA16" s="56" t="str">
        <f t="shared" si="29"/>
        <v>Non Compliance</v>
      </c>
      <c r="FB16" s="56" t="str">
        <f t="shared" si="30"/>
        <v>Compliance</v>
      </c>
      <c r="FC16" s="56" t="str">
        <f t="shared" si="31"/>
        <v>Compliance</v>
      </c>
      <c r="FD16" s="1">
        <f>VLOOKUP(C16,[2]SALARY!$B$9:$H$110,7,0)</f>
        <v>26</v>
      </c>
      <c r="FE16" s="68">
        <f t="shared" si="33"/>
        <v>0</v>
      </c>
    </row>
    <row r="17" spans="2:161" ht="20.100000000000001" customHeight="1" thickBot="1" x14ac:dyDescent="0.3">
      <c r="B17" s="42">
        <v>4</v>
      </c>
      <c r="C17" s="43">
        <v>5337</v>
      </c>
      <c r="D17" s="44" t="s">
        <v>42</v>
      </c>
      <c r="E17" s="45" t="s">
        <v>118</v>
      </c>
      <c r="F17" s="18" t="str">
        <f>IFERROR(VLOOKUP(E17,'[1]Designation with Pershift Cost'!$B$3:$C$25,2,0),"")</f>
        <v/>
      </c>
      <c r="G17" s="126" t="s">
        <v>10</v>
      </c>
      <c r="H17" s="46" t="s">
        <v>10</v>
      </c>
      <c r="I17" s="126" t="s">
        <v>10</v>
      </c>
      <c r="J17" s="46" t="s">
        <v>10</v>
      </c>
      <c r="K17" s="46" t="s">
        <v>10</v>
      </c>
      <c r="L17" s="46" t="s">
        <v>26</v>
      </c>
      <c r="M17" s="133" t="s">
        <v>12</v>
      </c>
      <c r="N17" s="46" t="s">
        <v>12</v>
      </c>
      <c r="O17" s="133" t="s">
        <v>12</v>
      </c>
      <c r="P17" s="46" t="s">
        <v>12</v>
      </c>
      <c r="Q17" s="47" t="s">
        <v>12</v>
      </c>
      <c r="R17" s="47" t="s">
        <v>12</v>
      </c>
      <c r="S17" s="46" t="s">
        <v>26</v>
      </c>
      <c r="T17" s="47" t="s">
        <v>12</v>
      </c>
      <c r="U17" s="47" t="s">
        <v>12</v>
      </c>
      <c r="V17" s="47" t="s">
        <v>11</v>
      </c>
      <c r="W17" s="46" t="s">
        <v>11</v>
      </c>
      <c r="X17" s="47" t="s">
        <v>11</v>
      </c>
      <c r="Y17" s="191" t="s">
        <v>11</v>
      </c>
      <c r="Z17" s="46" t="s">
        <v>26</v>
      </c>
      <c r="AA17" s="47" t="s">
        <v>11</v>
      </c>
      <c r="AB17" s="47" t="s">
        <v>11</v>
      </c>
      <c r="AC17" s="47" t="s">
        <v>11</v>
      </c>
      <c r="AD17" s="47" t="s">
        <v>11</v>
      </c>
      <c r="AE17" s="47" t="s">
        <v>11</v>
      </c>
      <c r="AF17" s="47" t="s">
        <v>11</v>
      </c>
      <c r="AG17" s="46" t="s">
        <v>26</v>
      </c>
      <c r="AH17" s="47" t="s">
        <v>11</v>
      </c>
      <c r="AI17" s="47" t="s">
        <v>11</v>
      </c>
      <c r="AJ17" s="47" t="s">
        <v>11</v>
      </c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8">
        <f t="shared" si="3"/>
        <v>5</v>
      </c>
      <c r="AX17" s="48">
        <f t="shared" si="4"/>
        <v>13</v>
      </c>
      <c r="AY17" s="48">
        <f t="shared" si="5"/>
        <v>8</v>
      </c>
      <c r="AZ17" s="48">
        <f t="shared" si="6"/>
        <v>0</v>
      </c>
      <c r="BA17" s="48">
        <f t="shared" si="7"/>
        <v>0</v>
      </c>
      <c r="BB17" s="48">
        <f t="shared" si="8"/>
        <v>0</v>
      </c>
      <c r="BC17" s="48">
        <f t="shared" si="9"/>
        <v>0</v>
      </c>
      <c r="BD17" s="48">
        <f t="shared" si="10"/>
        <v>0</v>
      </c>
      <c r="BE17" s="48">
        <f t="shared" si="11"/>
        <v>0</v>
      </c>
      <c r="BF17" s="48">
        <f t="shared" si="12"/>
        <v>0</v>
      </c>
      <c r="BG17" s="48">
        <f t="shared" si="13"/>
        <v>0</v>
      </c>
      <c r="BH17" s="48">
        <f t="shared" si="14"/>
        <v>0</v>
      </c>
      <c r="BI17" s="48">
        <f t="shared" si="15"/>
        <v>0</v>
      </c>
      <c r="BJ17" s="48">
        <f t="shared" si="16"/>
        <v>0</v>
      </c>
      <c r="BK17" s="47"/>
      <c r="BL17" s="47"/>
      <c r="BM17" s="48">
        <f t="shared" si="17"/>
        <v>4</v>
      </c>
      <c r="BN17" s="48">
        <f t="shared" si="18"/>
        <v>0</v>
      </c>
      <c r="BO17" s="49">
        <f t="shared" si="19"/>
        <v>26</v>
      </c>
      <c r="BP17" s="50">
        <f t="shared" si="32"/>
        <v>30</v>
      </c>
      <c r="BQ17" s="51">
        <f t="shared" si="21"/>
        <v>0</v>
      </c>
      <c r="BR17" s="51">
        <f t="shared" si="22"/>
        <v>0</v>
      </c>
      <c r="BS17" s="52"/>
      <c r="BU17" s="53">
        <f t="shared" si="23"/>
        <v>0</v>
      </c>
      <c r="BV17" s="54">
        <f t="shared" si="23"/>
        <v>0</v>
      </c>
      <c r="BW17" s="54">
        <f t="shared" si="23"/>
        <v>0</v>
      </c>
      <c r="BX17" s="54">
        <f t="shared" si="23"/>
        <v>0</v>
      </c>
      <c r="BY17" s="54">
        <f t="shared" si="23"/>
        <v>0</v>
      </c>
      <c r="BZ17" s="54">
        <f t="shared" si="23"/>
        <v>0</v>
      </c>
      <c r="CA17" s="54">
        <f t="shared" si="23"/>
        <v>0</v>
      </c>
      <c r="CB17" s="54">
        <f t="shared" si="23"/>
        <v>0</v>
      </c>
      <c r="CC17" s="54">
        <f t="shared" si="23"/>
        <v>0</v>
      </c>
      <c r="CD17" s="54">
        <f t="shared" si="23"/>
        <v>0</v>
      </c>
      <c r="CE17" s="54">
        <f t="shared" si="23"/>
        <v>0</v>
      </c>
      <c r="CF17" s="54">
        <f t="shared" si="23"/>
        <v>0</v>
      </c>
      <c r="CG17" s="54">
        <f t="shared" si="23"/>
        <v>0</v>
      </c>
      <c r="CH17" s="54">
        <f t="shared" si="23"/>
        <v>0</v>
      </c>
      <c r="CI17" s="54">
        <f t="shared" si="23"/>
        <v>0</v>
      </c>
      <c r="CJ17" s="54">
        <f t="shared" si="23"/>
        <v>0</v>
      </c>
      <c r="CK17" s="54">
        <f t="shared" si="24"/>
        <v>0</v>
      </c>
      <c r="CL17" s="54">
        <f t="shared" si="24"/>
        <v>0</v>
      </c>
      <c r="CM17" s="54">
        <f t="shared" si="24"/>
        <v>0</v>
      </c>
      <c r="CN17" s="54">
        <f t="shared" si="24"/>
        <v>0</v>
      </c>
      <c r="CO17" s="54">
        <f t="shared" si="24"/>
        <v>0</v>
      </c>
      <c r="CP17" s="54">
        <f t="shared" si="24"/>
        <v>0</v>
      </c>
      <c r="CQ17" s="54">
        <f t="shared" si="24"/>
        <v>0</v>
      </c>
      <c r="CR17" s="54">
        <f t="shared" si="24"/>
        <v>0</v>
      </c>
      <c r="CS17" s="54">
        <f t="shared" si="24"/>
        <v>0</v>
      </c>
      <c r="CT17" s="54">
        <f t="shared" si="24"/>
        <v>0</v>
      </c>
      <c r="CU17" s="54">
        <f t="shared" si="24"/>
        <v>0</v>
      </c>
      <c r="CV17" s="54">
        <f t="shared" si="24"/>
        <v>0</v>
      </c>
      <c r="CW17" s="54">
        <f t="shared" si="24"/>
        <v>0</v>
      </c>
      <c r="CX17" s="54">
        <f t="shared" si="24"/>
        <v>0</v>
      </c>
      <c r="CY17" s="54">
        <f t="shared" si="24"/>
        <v>0</v>
      </c>
      <c r="CZ17" s="54">
        <f t="shared" si="24"/>
        <v>0</v>
      </c>
      <c r="DA17" s="54">
        <f t="shared" si="25"/>
        <v>0</v>
      </c>
      <c r="DB17" s="54">
        <f t="shared" si="25"/>
        <v>0</v>
      </c>
      <c r="DC17" s="54">
        <f t="shared" si="25"/>
        <v>0</v>
      </c>
      <c r="DD17" s="54">
        <f t="shared" si="25"/>
        <v>0</v>
      </c>
      <c r="DE17" s="54">
        <f t="shared" si="25"/>
        <v>0</v>
      </c>
      <c r="DF17" s="54">
        <f t="shared" si="25"/>
        <v>0</v>
      </c>
      <c r="DG17" s="54">
        <f t="shared" si="25"/>
        <v>0</v>
      </c>
      <c r="DH17" s="54">
        <f t="shared" si="25"/>
        <v>0</v>
      </c>
      <c r="DI17" s="55">
        <f t="shared" si="25"/>
        <v>0</v>
      </c>
      <c r="DK17" s="53">
        <f t="shared" si="26"/>
        <v>0</v>
      </c>
      <c r="DL17" s="54">
        <f t="shared" si="26"/>
        <v>0</v>
      </c>
      <c r="DM17" s="54">
        <f t="shared" si="26"/>
        <v>0</v>
      </c>
      <c r="DN17" s="54">
        <f t="shared" si="26"/>
        <v>0</v>
      </c>
      <c r="DO17" s="54">
        <f t="shared" si="26"/>
        <v>0</v>
      </c>
      <c r="DP17" s="54">
        <f t="shared" si="26"/>
        <v>0</v>
      </c>
      <c r="DQ17" s="54">
        <f t="shared" si="26"/>
        <v>0</v>
      </c>
      <c r="DR17" s="54">
        <f t="shared" si="26"/>
        <v>0</v>
      </c>
      <c r="DS17" s="54">
        <f t="shared" si="26"/>
        <v>0</v>
      </c>
      <c r="DT17" s="54">
        <f t="shared" si="26"/>
        <v>0</v>
      </c>
      <c r="DU17" s="54">
        <f t="shared" si="26"/>
        <v>0</v>
      </c>
      <c r="DV17" s="54">
        <f t="shared" si="26"/>
        <v>0</v>
      </c>
      <c r="DW17" s="54">
        <f t="shared" si="26"/>
        <v>0</v>
      </c>
      <c r="DX17" s="54">
        <f t="shared" si="26"/>
        <v>0</v>
      </c>
      <c r="DY17" s="54">
        <f t="shared" si="26"/>
        <v>0</v>
      </c>
      <c r="DZ17" s="54">
        <f t="shared" si="26"/>
        <v>0</v>
      </c>
      <c r="EA17" s="54">
        <f t="shared" si="27"/>
        <v>0</v>
      </c>
      <c r="EB17" s="54">
        <f t="shared" si="27"/>
        <v>0</v>
      </c>
      <c r="EC17" s="54">
        <f t="shared" si="27"/>
        <v>0</v>
      </c>
      <c r="ED17" s="54">
        <f t="shared" si="27"/>
        <v>0</v>
      </c>
      <c r="EE17" s="54">
        <f t="shared" si="27"/>
        <v>0</v>
      </c>
      <c r="EF17" s="54">
        <f t="shared" si="27"/>
        <v>0</v>
      </c>
      <c r="EG17" s="54">
        <f t="shared" si="27"/>
        <v>0</v>
      </c>
      <c r="EH17" s="54">
        <f t="shared" si="27"/>
        <v>0</v>
      </c>
      <c r="EI17" s="54">
        <f t="shared" si="27"/>
        <v>0</v>
      </c>
      <c r="EJ17" s="54">
        <f t="shared" si="27"/>
        <v>0</v>
      </c>
      <c r="EK17" s="54">
        <f t="shared" si="27"/>
        <v>0</v>
      </c>
      <c r="EL17" s="54">
        <f t="shared" si="27"/>
        <v>0</v>
      </c>
      <c r="EM17" s="54">
        <f t="shared" si="27"/>
        <v>0</v>
      </c>
      <c r="EN17" s="54">
        <f t="shared" si="27"/>
        <v>0</v>
      </c>
      <c r="EO17" s="54">
        <f t="shared" si="27"/>
        <v>0</v>
      </c>
      <c r="EP17" s="54">
        <f t="shared" si="27"/>
        <v>0</v>
      </c>
      <c r="EQ17" s="54">
        <f t="shared" si="28"/>
        <v>0</v>
      </c>
      <c r="ER17" s="54">
        <f t="shared" si="28"/>
        <v>0</v>
      </c>
      <c r="ES17" s="54">
        <f t="shared" si="28"/>
        <v>0</v>
      </c>
      <c r="ET17" s="54">
        <f t="shared" si="28"/>
        <v>0</v>
      </c>
      <c r="EU17" s="54">
        <f t="shared" si="28"/>
        <v>0</v>
      </c>
      <c r="EV17" s="54">
        <f t="shared" si="28"/>
        <v>0</v>
      </c>
      <c r="EW17" s="54">
        <f t="shared" si="28"/>
        <v>0</v>
      </c>
      <c r="EX17" s="54">
        <f t="shared" si="28"/>
        <v>0</v>
      </c>
      <c r="EY17" s="55">
        <f t="shared" si="28"/>
        <v>0</v>
      </c>
      <c r="FA17" s="56" t="str">
        <f t="shared" si="29"/>
        <v>Compliance</v>
      </c>
      <c r="FB17" s="56" t="str">
        <f t="shared" si="30"/>
        <v>Compliance</v>
      </c>
      <c r="FC17" s="56" t="str">
        <f t="shared" si="31"/>
        <v>Compliance</v>
      </c>
      <c r="FD17" s="1">
        <f>VLOOKUP(C17,[2]SALARY!$B$9:$H$110,7,0)</f>
        <v>26</v>
      </c>
      <c r="FE17" s="68">
        <f t="shared" si="33"/>
        <v>0</v>
      </c>
    </row>
    <row r="18" spans="2:161" ht="20.100000000000001" customHeight="1" thickBot="1" x14ac:dyDescent="0.3">
      <c r="B18" s="42">
        <v>5</v>
      </c>
      <c r="C18" s="43">
        <v>5326</v>
      </c>
      <c r="D18" s="44" t="s">
        <v>43</v>
      </c>
      <c r="E18" s="45" t="s">
        <v>118</v>
      </c>
      <c r="F18" s="18" t="str">
        <f>IFERROR(VLOOKUP(E18,'[1]Designation with Pershift Cost'!$B$3:$C$25,2,0),"")</f>
        <v/>
      </c>
      <c r="G18" s="46" t="s">
        <v>11</v>
      </c>
      <c r="H18" s="46" t="s">
        <v>11</v>
      </c>
      <c r="I18" s="46" t="s">
        <v>11</v>
      </c>
      <c r="J18" s="46" t="s">
        <v>11</v>
      </c>
      <c r="K18" s="46" t="s">
        <v>26</v>
      </c>
      <c r="L18" s="127" t="s">
        <v>11</v>
      </c>
      <c r="M18" s="46" t="s">
        <v>11</v>
      </c>
      <c r="N18" s="46" t="s">
        <v>11</v>
      </c>
      <c r="O18" s="46" t="s">
        <v>11</v>
      </c>
      <c r="P18" s="133" t="s">
        <v>11</v>
      </c>
      <c r="Q18" s="46" t="s">
        <v>10</v>
      </c>
      <c r="R18" s="47" t="s">
        <v>26</v>
      </c>
      <c r="S18" s="47" t="s">
        <v>11</v>
      </c>
      <c r="T18" s="119" t="s">
        <v>11</v>
      </c>
      <c r="U18" s="46" t="s">
        <v>11</v>
      </c>
      <c r="V18" s="47" t="s">
        <v>11</v>
      </c>
      <c r="W18" s="46" t="s">
        <v>11</v>
      </c>
      <c r="X18" s="47" t="s">
        <v>11</v>
      </c>
      <c r="Y18" s="47" t="s">
        <v>26</v>
      </c>
      <c r="Z18" s="47" t="s">
        <v>11</v>
      </c>
      <c r="AA18" s="47" t="s">
        <v>11</v>
      </c>
      <c r="AB18" s="47" t="s">
        <v>11</v>
      </c>
      <c r="AC18" s="47" t="s">
        <v>11</v>
      </c>
      <c r="AD18" s="47" t="s">
        <v>11</v>
      </c>
      <c r="AE18" s="46" t="s">
        <v>11</v>
      </c>
      <c r="AF18" s="47" t="s">
        <v>26</v>
      </c>
      <c r="AG18" s="47" t="s">
        <v>10</v>
      </c>
      <c r="AH18" s="47" t="s">
        <v>10</v>
      </c>
      <c r="AI18" s="47" t="s">
        <v>10</v>
      </c>
      <c r="AJ18" s="47" t="s">
        <v>10</v>
      </c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8">
        <f t="shared" si="3"/>
        <v>5</v>
      </c>
      <c r="AX18" s="48">
        <f t="shared" si="4"/>
        <v>21</v>
      </c>
      <c r="AY18" s="48">
        <f t="shared" si="5"/>
        <v>0</v>
      </c>
      <c r="AZ18" s="48">
        <f t="shared" si="6"/>
        <v>0</v>
      </c>
      <c r="BA18" s="48">
        <f t="shared" si="7"/>
        <v>0</v>
      </c>
      <c r="BB18" s="48">
        <f t="shared" si="8"/>
        <v>0</v>
      </c>
      <c r="BC18" s="48">
        <f t="shared" si="9"/>
        <v>0</v>
      </c>
      <c r="BD18" s="48">
        <f t="shared" si="10"/>
        <v>0</v>
      </c>
      <c r="BE18" s="48">
        <f t="shared" si="11"/>
        <v>0</v>
      </c>
      <c r="BF18" s="48">
        <f t="shared" si="12"/>
        <v>0</v>
      </c>
      <c r="BG18" s="48">
        <f t="shared" si="13"/>
        <v>0</v>
      </c>
      <c r="BH18" s="48">
        <f t="shared" si="14"/>
        <v>0</v>
      </c>
      <c r="BI18" s="48">
        <f t="shared" si="15"/>
        <v>0</v>
      </c>
      <c r="BJ18" s="48">
        <f t="shared" si="16"/>
        <v>0</v>
      </c>
      <c r="BK18" s="47"/>
      <c r="BL18" s="47"/>
      <c r="BM18" s="48">
        <f t="shared" si="17"/>
        <v>4</v>
      </c>
      <c r="BN18" s="48">
        <f t="shared" si="18"/>
        <v>0</v>
      </c>
      <c r="BO18" s="49">
        <f t="shared" si="19"/>
        <v>26</v>
      </c>
      <c r="BP18" s="50">
        <f t="shared" si="32"/>
        <v>30</v>
      </c>
      <c r="BQ18" s="51">
        <f t="shared" si="21"/>
        <v>0</v>
      </c>
      <c r="BR18" s="51">
        <f t="shared" si="22"/>
        <v>0</v>
      </c>
      <c r="BS18" s="52"/>
      <c r="BU18" s="53">
        <f t="shared" si="23"/>
        <v>0</v>
      </c>
      <c r="BV18" s="54">
        <f t="shared" si="23"/>
        <v>0</v>
      </c>
      <c r="BW18" s="54">
        <f t="shared" si="23"/>
        <v>0</v>
      </c>
      <c r="BX18" s="54">
        <f t="shared" si="23"/>
        <v>0</v>
      </c>
      <c r="BY18" s="54">
        <f t="shared" si="23"/>
        <v>0</v>
      </c>
      <c r="BZ18" s="54">
        <f t="shared" si="23"/>
        <v>0</v>
      </c>
      <c r="CA18" s="54">
        <f t="shared" si="23"/>
        <v>0</v>
      </c>
      <c r="CB18" s="54">
        <f t="shared" si="23"/>
        <v>0</v>
      </c>
      <c r="CC18" s="54">
        <f t="shared" si="23"/>
        <v>0</v>
      </c>
      <c r="CD18" s="54">
        <f t="shared" si="23"/>
        <v>0</v>
      </c>
      <c r="CE18" s="54">
        <f t="shared" si="23"/>
        <v>0</v>
      </c>
      <c r="CF18" s="54">
        <f t="shared" si="23"/>
        <v>0</v>
      </c>
      <c r="CG18" s="54">
        <f t="shared" si="23"/>
        <v>0</v>
      </c>
      <c r="CH18" s="54">
        <f t="shared" si="23"/>
        <v>0</v>
      </c>
      <c r="CI18" s="54">
        <f t="shared" si="23"/>
        <v>0</v>
      </c>
      <c r="CJ18" s="54">
        <f t="shared" si="23"/>
        <v>0</v>
      </c>
      <c r="CK18" s="54">
        <f t="shared" si="24"/>
        <v>0</v>
      </c>
      <c r="CL18" s="54">
        <f t="shared" si="24"/>
        <v>0</v>
      </c>
      <c r="CM18" s="54">
        <f t="shared" si="24"/>
        <v>0</v>
      </c>
      <c r="CN18" s="54">
        <f t="shared" si="24"/>
        <v>0</v>
      </c>
      <c r="CO18" s="54">
        <f t="shared" si="24"/>
        <v>0</v>
      </c>
      <c r="CP18" s="54">
        <f t="shared" si="24"/>
        <v>0</v>
      </c>
      <c r="CQ18" s="54">
        <f t="shared" si="24"/>
        <v>0</v>
      </c>
      <c r="CR18" s="54">
        <f t="shared" si="24"/>
        <v>0</v>
      </c>
      <c r="CS18" s="54">
        <f t="shared" si="24"/>
        <v>0</v>
      </c>
      <c r="CT18" s="54">
        <f t="shared" si="24"/>
        <v>0</v>
      </c>
      <c r="CU18" s="54">
        <f t="shared" si="24"/>
        <v>0</v>
      </c>
      <c r="CV18" s="54">
        <f t="shared" si="24"/>
        <v>0</v>
      </c>
      <c r="CW18" s="54">
        <f t="shared" si="24"/>
        <v>0</v>
      </c>
      <c r="CX18" s="54">
        <f t="shared" si="24"/>
        <v>0</v>
      </c>
      <c r="CY18" s="54">
        <f t="shared" si="24"/>
        <v>0</v>
      </c>
      <c r="CZ18" s="54">
        <f t="shared" si="24"/>
        <v>0</v>
      </c>
      <c r="DA18" s="54">
        <f t="shared" si="25"/>
        <v>0</v>
      </c>
      <c r="DB18" s="54">
        <f t="shared" si="25"/>
        <v>0</v>
      </c>
      <c r="DC18" s="54">
        <f t="shared" si="25"/>
        <v>0</v>
      </c>
      <c r="DD18" s="54">
        <f t="shared" si="25"/>
        <v>0</v>
      </c>
      <c r="DE18" s="54">
        <f t="shared" si="25"/>
        <v>0</v>
      </c>
      <c r="DF18" s="54">
        <f t="shared" si="25"/>
        <v>0</v>
      </c>
      <c r="DG18" s="54">
        <f t="shared" si="25"/>
        <v>0</v>
      </c>
      <c r="DH18" s="54">
        <f t="shared" si="25"/>
        <v>0</v>
      </c>
      <c r="DI18" s="55">
        <f t="shared" si="25"/>
        <v>0</v>
      </c>
      <c r="DK18" s="53">
        <f t="shared" si="26"/>
        <v>0</v>
      </c>
      <c r="DL18" s="54">
        <f t="shared" si="26"/>
        <v>0</v>
      </c>
      <c r="DM18" s="54">
        <f t="shared" si="26"/>
        <v>0</v>
      </c>
      <c r="DN18" s="54">
        <f t="shared" si="26"/>
        <v>0</v>
      </c>
      <c r="DO18" s="54">
        <f t="shared" si="26"/>
        <v>0</v>
      </c>
      <c r="DP18" s="54">
        <f t="shared" si="26"/>
        <v>0</v>
      </c>
      <c r="DQ18" s="54">
        <f t="shared" si="26"/>
        <v>0</v>
      </c>
      <c r="DR18" s="54">
        <f t="shared" si="26"/>
        <v>0</v>
      </c>
      <c r="DS18" s="54">
        <f t="shared" si="26"/>
        <v>0</v>
      </c>
      <c r="DT18" s="54">
        <f t="shared" si="26"/>
        <v>0</v>
      </c>
      <c r="DU18" s="54">
        <f t="shared" si="26"/>
        <v>0</v>
      </c>
      <c r="DV18" s="54">
        <f t="shared" si="26"/>
        <v>0</v>
      </c>
      <c r="DW18" s="54">
        <f t="shared" si="26"/>
        <v>0</v>
      </c>
      <c r="DX18" s="54">
        <f t="shared" si="26"/>
        <v>0</v>
      </c>
      <c r="DY18" s="54">
        <f t="shared" si="26"/>
        <v>0</v>
      </c>
      <c r="DZ18" s="54">
        <f t="shared" si="26"/>
        <v>0</v>
      </c>
      <c r="EA18" s="54">
        <f t="shared" si="27"/>
        <v>0</v>
      </c>
      <c r="EB18" s="54">
        <f t="shared" si="27"/>
        <v>0</v>
      </c>
      <c r="EC18" s="54">
        <f t="shared" si="27"/>
        <v>0</v>
      </c>
      <c r="ED18" s="54">
        <f t="shared" si="27"/>
        <v>0</v>
      </c>
      <c r="EE18" s="54">
        <f t="shared" si="27"/>
        <v>0</v>
      </c>
      <c r="EF18" s="54">
        <f t="shared" si="27"/>
        <v>0</v>
      </c>
      <c r="EG18" s="54">
        <f t="shared" si="27"/>
        <v>0</v>
      </c>
      <c r="EH18" s="54">
        <f t="shared" si="27"/>
        <v>0</v>
      </c>
      <c r="EI18" s="54">
        <f t="shared" si="27"/>
        <v>0</v>
      </c>
      <c r="EJ18" s="54">
        <f t="shared" si="27"/>
        <v>0</v>
      </c>
      <c r="EK18" s="54">
        <f t="shared" si="27"/>
        <v>0</v>
      </c>
      <c r="EL18" s="54">
        <f t="shared" si="27"/>
        <v>0</v>
      </c>
      <c r="EM18" s="54">
        <f t="shared" si="27"/>
        <v>0</v>
      </c>
      <c r="EN18" s="54">
        <f t="shared" si="27"/>
        <v>0</v>
      </c>
      <c r="EO18" s="54">
        <f t="shared" si="27"/>
        <v>0</v>
      </c>
      <c r="EP18" s="54">
        <f t="shared" si="27"/>
        <v>0</v>
      </c>
      <c r="EQ18" s="54">
        <f t="shared" si="28"/>
        <v>0</v>
      </c>
      <c r="ER18" s="54">
        <f t="shared" si="28"/>
        <v>0</v>
      </c>
      <c r="ES18" s="54">
        <f t="shared" si="28"/>
        <v>0</v>
      </c>
      <c r="ET18" s="54">
        <f t="shared" si="28"/>
        <v>0</v>
      </c>
      <c r="EU18" s="54">
        <f t="shared" si="28"/>
        <v>0</v>
      </c>
      <c r="EV18" s="54">
        <f t="shared" si="28"/>
        <v>0</v>
      </c>
      <c r="EW18" s="54">
        <f t="shared" si="28"/>
        <v>0</v>
      </c>
      <c r="EX18" s="54">
        <f t="shared" si="28"/>
        <v>0</v>
      </c>
      <c r="EY18" s="55">
        <f t="shared" si="28"/>
        <v>0</v>
      </c>
      <c r="FA18" s="56" t="str">
        <f t="shared" si="29"/>
        <v>Compliance</v>
      </c>
      <c r="FB18" s="56" t="str">
        <f t="shared" si="30"/>
        <v>Compliance</v>
      </c>
      <c r="FC18" s="56" t="str">
        <f t="shared" si="31"/>
        <v>Compliance</v>
      </c>
      <c r="FD18" s="1">
        <f>VLOOKUP(C18,[2]SALARY!$B$9:$H$110,7,0)</f>
        <v>26</v>
      </c>
      <c r="FE18" s="68">
        <f t="shared" si="33"/>
        <v>0</v>
      </c>
    </row>
    <row r="19" spans="2:161" ht="20.100000000000001" customHeight="1" thickBot="1" x14ac:dyDescent="0.3">
      <c r="B19" s="42">
        <v>6</v>
      </c>
      <c r="C19" s="43">
        <v>5406</v>
      </c>
      <c r="D19" s="44" t="s">
        <v>44</v>
      </c>
      <c r="E19" s="45" t="s">
        <v>118</v>
      </c>
      <c r="F19" s="18" t="str">
        <f>IFERROR(VLOOKUP(E19,'[1]Designation with Pershift Cost'!$B$3:$C$25,2,0),"")</f>
        <v/>
      </c>
      <c r="G19" s="46" t="s">
        <v>11</v>
      </c>
      <c r="H19" s="46" t="s">
        <v>26</v>
      </c>
      <c r="I19" s="46" t="s">
        <v>11</v>
      </c>
      <c r="J19" s="46" t="s">
        <v>11</v>
      </c>
      <c r="K19" s="133" t="s">
        <v>11</v>
      </c>
      <c r="L19" s="118" t="s">
        <v>10</v>
      </c>
      <c r="M19" s="46" t="s">
        <v>10</v>
      </c>
      <c r="N19" s="46" t="s">
        <v>10</v>
      </c>
      <c r="O19" s="46" t="s">
        <v>26</v>
      </c>
      <c r="P19" s="133" t="s">
        <v>10</v>
      </c>
      <c r="Q19" s="47" t="s">
        <v>10</v>
      </c>
      <c r="R19" s="47" t="s">
        <v>10</v>
      </c>
      <c r="S19" s="47" t="s">
        <v>10</v>
      </c>
      <c r="T19" s="47" t="s">
        <v>10</v>
      </c>
      <c r="U19" s="46" t="s">
        <v>10</v>
      </c>
      <c r="V19" s="47" t="s">
        <v>26</v>
      </c>
      <c r="W19" s="46" t="s">
        <v>12</v>
      </c>
      <c r="X19" s="47" t="s">
        <v>12</v>
      </c>
      <c r="Y19" s="47" t="s">
        <v>12</v>
      </c>
      <c r="Z19" s="47" t="s">
        <v>12</v>
      </c>
      <c r="AA19" s="47" t="s">
        <v>12</v>
      </c>
      <c r="AB19" s="47" t="s">
        <v>12</v>
      </c>
      <c r="AC19" s="47" t="s">
        <v>26</v>
      </c>
      <c r="AD19" s="46" t="s">
        <v>12</v>
      </c>
      <c r="AE19" s="47" t="s">
        <v>12</v>
      </c>
      <c r="AF19" s="47" t="s">
        <v>27</v>
      </c>
      <c r="AG19" s="47" t="s">
        <v>11</v>
      </c>
      <c r="AH19" s="47" t="s">
        <v>11</v>
      </c>
      <c r="AI19" s="47" t="s">
        <v>11</v>
      </c>
      <c r="AJ19" s="47" t="s">
        <v>27</v>
      </c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8">
        <f t="shared" si="3"/>
        <v>9</v>
      </c>
      <c r="AX19" s="48">
        <f t="shared" si="4"/>
        <v>7</v>
      </c>
      <c r="AY19" s="48">
        <f t="shared" si="5"/>
        <v>8</v>
      </c>
      <c r="AZ19" s="48">
        <f t="shared" si="6"/>
        <v>0</v>
      </c>
      <c r="BA19" s="48">
        <f t="shared" si="7"/>
        <v>0</v>
      </c>
      <c r="BB19" s="48">
        <f t="shared" si="8"/>
        <v>0</v>
      </c>
      <c r="BC19" s="48">
        <f t="shared" si="9"/>
        <v>0</v>
      </c>
      <c r="BD19" s="48">
        <f t="shared" si="10"/>
        <v>0</v>
      </c>
      <c r="BE19" s="48">
        <f t="shared" si="11"/>
        <v>0</v>
      </c>
      <c r="BF19" s="48">
        <f t="shared" si="12"/>
        <v>0</v>
      </c>
      <c r="BG19" s="48">
        <f t="shared" si="13"/>
        <v>0</v>
      </c>
      <c r="BH19" s="48">
        <f t="shared" si="14"/>
        <v>0</v>
      </c>
      <c r="BI19" s="48">
        <f t="shared" si="15"/>
        <v>0</v>
      </c>
      <c r="BJ19" s="48">
        <f t="shared" si="16"/>
        <v>0</v>
      </c>
      <c r="BK19" s="47"/>
      <c r="BL19" s="47"/>
      <c r="BM19" s="48">
        <f t="shared" si="17"/>
        <v>4</v>
      </c>
      <c r="BN19" s="48">
        <f t="shared" si="18"/>
        <v>2</v>
      </c>
      <c r="BO19" s="49">
        <f t="shared" si="19"/>
        <v>24</v>
      </c>
      <c r="BP19" s="50">
        <f t="shared" si="32"/>
        <v>30</v>
      </c>
      <c r="BQ19" s="51">
        <f t="shared" si="21"/>
        <v>0</v>
      </c>
      <c r="BR19" s="51">
        <f t="shared" si="22"/>
        <v>0</v>
      </c>
      <c r="BS19" s="52"/>
      <c r="BU19" s="53">
        <f t="shared" si="23"/>
        <v>0</v>
      </c>
      <c r="BV19" s="54">
        <f t="shared" si="23"/>
        <v>0</v>
      </c>
      <c r="BW19" s="54">
        <f t="shared" si="23"/>
        <v>0</v>
      </c>
      <c r="BX19" s="54">
        <f t="shared" si="23"/>
        <v>0</v>
      </c>
      <c r="BY19" s="54">
        <f t="shared" si="23"/>
        <v>0</v>
      </c>
      <c r="BZ19" s="54">
        <f t="shared" si="23"/>
        <v>0</v>
      </c>
      <c r="CA19" s="54">
        <f t="shared" si="23"/>
        <v>0</v>
      </c>
      <c r="CB19" s="54">
        <f t="shared" si="23"/>
        <v>0</v>
      </c>
      <c r="CC19" s="54">
        <f t="shared" si="23"/>
        <v>0</v>
      </c>
      <c r="CD19" s="54">
        <f t="shared" si="23"/>
        <v>0</v>
      </c>
      <c r="CE19" s="54">
        <f t="shared" si="23"/>
        <v>0</v>
      </c>
      <c r="CF19" s="54">
        <f t="shared" si="23"/>
        <v>0</v>
      </c>
      <c r="CG19" s="54">
        <f t="shared" si="23"/>
        <v>0</v>
      </c>
      <c r="CH19" s="54">
        <f t="shared" si="23"/>
        <v>0</v>
      </c>
      <c r="CI19" s="54">
        <f t="shared" si="23"/>
        <v>0</v>
      </c>
      <c r="CJ19" s="54">
        <f t="shared" si="23"/>
        <v>0</v>
      </c>
      <c r="CK19" s="54">
        <f t="shared" si="24"/>
        <v>0</v>
      </c>
      <c r="CL19" s="54">
        <f t="shared" si="24"/>
        <v>0</v>
      </c>
      <c r="CM19" s="54">
        <f t="shared" si="24"/>
        <v>0</v>
      </c>
      <c r="CN19" s="54">
        <f t="shared" si="24"/>
        <v>0</v>
      </c>
      <c r="CO19" s="54">
        <f t="shared" si="24"/>
        <v>0</v>
      </c>
      <c r="CP19" s="54">
        <f t="shared" si="24"/>
        <v>0</v>
      </c>
      <c r="CQ19" s="54">
        <f t="shared" si="24"/>
        <v>0</v>
      </c>
      <c r="CR19" s="54">
        <f t="shared" si="24"/>
        <v>1</v>
      </c>
      <c r="CS19" s="54">
        <f t="shared" si="24"/>
        <v>0</v>
      </c>
      <c r="CT19" s="54">
        <f t="shared" si="24"/>
        <v>0</v>
      </c>
      <c r="CU19" s="54">
        <f t="shared" si="24"/>
        <v>0</v>
      </c>
      <c r="CV19" s="54">
        <f t="shared" si="24"/>
        <v>0</v>
      </c>
      <c r="CW19" s="54">
        <f t="shared" si="24"/>
        <v>0</v>
      </c>
      <c r="CX19" s="54">
        <f t="shared" si="24"/>
        <v>0</v>
      </c>
      <c r="CY19" s="54">
        <f t="shared" si="24"/>
        <v>0</v>
      </c>
      <c r="CZ19" s="54">
        <f t="shared" si="24"/>
        <v>0</v>
      </c>
      <c r="DA19" s="54">
        <f t="shared" si="25"/>
        <v>0</v>
      </c>
      <c r="DB19" s="54">
        <f t="shared" si="25"/>
        <v>0</v>
      </c>
      <c r="DC19" s="54">
        <f t="shared" si="25"/>
        <v>0</v>
      </c>
      <c r="DD19" s="54">
        <f t="shared" si="25"/>
        <v>0</v>
      </c>
      <c r="DE19" s="54">
        <f t="shared" si="25"/>
        <v>0</v>
      </c>
      <c r="DF19" s="54">
        <f t="shared" si="25"/>
        <v>0</v>
      </c>
      <c r="DG19" s="54">
        <f t="shared" si="25"/>
        <v>0</v>
      </c>
      <c r="DH19" s="54">
        <f t="shared" si="25"/>
        <v>0</v>
      </c>
      <c r="DI19" s="55">
        <f t="shared" si="25"/>
        <v>0</v>
      </c>
      <c r="DK19" s="53">
        <f t="shared" si="26"/>
        <v>0</v>
      </c>
      <c r="DL19" s="54">
        <f t="shared" si="26"/>
        <v>0</v>
      </c>
      <c r="DM19" s="54">
        <f t="shared" si="26"/>
        <v>0</v>
      </c>
      <c r="DN19" s="54">
        <f t="shared" si="26"/>
        <v>0</v>
      </c>
      <c r="DO19" s="54">
        <f t="shared" si="26"/>
        <v>0</v>
      </c>
      <c r="DP19" s="54">
        <f t="shared" si="26"/>
        <v>0</v>
      </c>
      <c r="DQ19" s="54">
        <f t="shared" si="26"/>
        <v>0</v>
      </c>
      <c r="DR19" s="54">
        <f t="shared" si="26"/>
        <v>0</v>
      </c>
      <c r="DS19" s="54">
        <f t="shared" si="26"/>
        <v>0</v>
      </c>
      <c r="DT19" s="54">
        <f t="shared" si="26"/>
        <v>0</v>
      </c>
      <c r="DU19" s="54">
        <f t="shared" si="26"/>
        <v>0</v>
      </c>
      <c r="DV19" s="54">
        <f t="shared" si="26"/>
        <v>0</v>
      </c>
      <c r="DW19" s="54">
        <f t="shared" si="26"/>
        <v>0</v>
      </c>
      <c r="DX19" s="54">
        <f t="shared" si="26"/>
        <v>0</v>
      </c>
      <c r="DY19" s="54">
        <f t="shared" si="26"/>
        <v>0</v>
      </c>
      <c r="DZ19" s="54">
        <f t="shared" si="26"/>
        <v>0</v>
      </c>
      <c r="EA19" s="54">
        <f t="shared" si="27"/>
        <v>0</v>
      </c>
      <c r="EB19" s="54">
        <f t="shared" si="27"/>
        <v>0</v>
      </c>
      <c r="EC19" s="54">
        <f t="shared" si="27"/>
        <v>0</v>
      </c>
      <c r="ED19" s="54">
        <f t="shared" si="27"/>
        <v>0</v>
      </c>
      <c r="EE19" s="54">
        <f t="shared" si="27"/>
        <v>0</v>
      </c>
      <c r="EF19" s="54">
        <f t="shared" si="27"/>
        <v>0</v>
      </c>
      <c r="EG19" s="54">
        <f t="shared" si="27"/>
        <v>0</v>
      </c>
      <c r="EH19" s="54">
        <f t="shared" si="27"/>
        <v>0</v>
      </c>
      <c r="EI19" s="54">
        <f t="shared" si="27"/>
        <v>0</v>
      </c>
      <c r="EJ19" s="54">
        <f t="shared" si="27"/>
        <v>0</v>
      </c>
      <c r="EK19" s="54">
        <f t="shared" si="27"/>
        <v>0</v>
      </c>
      <c r="EL19" s="54">
        <f t="shared" si="27"/>
        <v>0</v>
      </c>
      <c r="EM19" s="54">
        <f t="shared" si="27"/>
        <v>0</v>
      </c>
      <c r="EN19" s="54">
        <f t="shared" si="27"/>
        <v>0</v>
      </c>
      <c r="EO19" s="54">
        <f t="shared" si="27"/>
        <v>0</v>
      </c>
      <c r="EP19" s="54">
        <f t="shared" si="27"/>
        <v>0</v>
      </c>
      <c r="EQ19" s="54">
        <f t="shared" si="28"/>
        <v>0</v>
      </c>
      <c r="ER19" s="54">
        <f t="shared" si="28"/>
        <v>0</v>
      </c>
      <c r="ES19" s="54">
        <f t="shared" si="28"/>
        <v>0</v>
      </c>
      <c r="ET19" s="54">
        <f t="shared" si="28"/>
        <v>0</v>
      </c>
      <c r="EU19" s="54">
        <f t="shared" si="28"/>
        <v>0</v>
      </c>
      <c r="EV19" s="54">
        <f t="shared" si="28"/>
        <v>0</v>
      </c>
      <c r="EW19" s="54">
        <f t="shared" si="28"/>
        <v>0</v>
      </c>
      <c r="EX19" s="54">
        <f t="shared" si="28"/>
        <v>0</v>
      </c>
      <c r="EY19" s="55">
        <f t="shared" si="28"/>
        <v>0</v>
      </c>
      <c r="FA19" s="56" t="str">
        <f t="shared" si="29"/>
        <v>Non Compliance</v>
      </c>
      <c r="FB19" s="56" t="str">
        <f t="shared" si="30"/>
        <v>Compliance</v>
      </c>
      <c r="FC19" s="56" t="str">
        <f t="shared" si="31"/>
        <v>Compliance</v>
      </c>
      <c r="FD19" s="1">
        <f>VLOOKUP(C19,[2]SALARY!$B$9:$H$110,7,0)</f>
        <v>24</v>
      </c>
      <c r="FE19" s="68">
        <f t="shared" si="33"/>
        <v>0</v>
      </c>
    </row>
    <row r="20" spans="2:161" s="148" customFormat="1" ht="20.100000000000001" customHeight="1" thickBot="1" x14ac:dyDescent="0.3">
      <c r="B20" s="42">
        <v>7</v>
      </c>
      <c r="C20" s="137">
        <v>5463</v>
      </c>
      <c r="D20" s="138" t="s">
        <v>45</v>
      </c>
      <c r="E20" s="139" t="s">
        <v>118</v>
      </c>
      <c r="F20" s="140" t="str">
        <f>IFERROR(VLOOKUP(E20,'[1]Designation with Pershift Cost'!$B$3:$C$25,2,0),"")</f>
        <v/>
      </c>
      <c r="G20" s="141" t="s">
        <v>27</v>
      </c>
      <c r="H20" s="141" t="s">
        <v>27</v>
      </c>
      <c r="I20" s="141" t="s">
        <v>27</v>
      </c>
      <c r="J20" s="141" t="s">
        <v>27</v>
      </c>
      <c r="K20" s="141" t="s">
        <v>27</v>
      </c>
      <c r="L20" s="141" t="s">
        <v>27</v>
      </c>
      <c r="M20" s="141" t="s">
        <v>27</v>
      </c>
      <c r="N20" s="141" t="s">
        <v>27</v>
      </c>
      <c r="O20" s="141" t="s">
        <v>27</v>
      </c>
      <c r="P20" s="141" t="s">
        <v>12</v>
      </c>
      <c r="Q20" s="141" t="s">
        <v>12</v>
      </c>
      <c r="R20" s="142" t="s">
        <v>12</v>
      </c>
      <c r="S20" s="142" t="s">
        <v>12</v>
      </c>
      <c r="T20" s="141" t="s">
        <v>27</v>
      </c>
      <c r="U20" s="142" t="s">
        <v>27</v>
      </c>
      <c r="V20" s="142" t="s">
        <v>27</v>
      </c>
      <c r="W20" s="141" t="s">
        <v>27</v>
      </c>
      <c r="X20" s="141" t="s">
        <v>12</v>
      </c>
      <c r="Y20" s="142" t="s">
        <v>12</v>
      </c>
      <c r="Z20" s="142" t="s">
        <v>12</v>
      </c>
      <c r="AA20" s="141" t="s">
        <v>26</v>
      </c>
      <c r="AB20" s="142" t="s">
        <v>12</v>
      </c>
      <c r="AC20" s="142" t="s">
        <v>12</v>
      </c>
      <c r="AD20" s="141" t="s">
        <v>12</v>
      </c>
      <c r="AE20" s="142" t="s">
        <v>12</v>
      </c>
      <c r="AF20" s="142" t="s">
        <v>12</v>
      </c>
      <c r="AG20" s="142" t="s">
        <v>12</v>
      </c>
      <c r="AH20" s="141" t="s">
        <v>26</v>
      </c>
      <c r="AI20" s="142" t="s">
        <v>12</v>
      </c>
      <c r="AJ20" s="142" t="s">
        <v>12</v>
      </c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3">
        <f t="shared" si="3"/>
        <v>0</v>
      </c>
      <c r="AX20" s="143">
        <f t="shared" si="4"/>
        <v>0</v>
      </c>
      <c r="AY20" s="143">
        <f t="shared" si="5"/>
        <v>15</v>
      </c>
      <c r="AZ20" s="143">
        <f t="shared" si="6"/>
        <v>0</v>
      </c>
      <c r="BA20" s="143">
        <f t="shared" si="7"/>
        <v>0</v>
      </c>
      <c r="BB20" s="143">
        <f t="shared" si="8"/>
        <v>0</v>
      </c>
      <c r="BC20" s="143">
        <f t="shared" si="9"/>
        <v>0</v>
      </c>
      <c r="BD20" s="143">
        <f t="shared" si="10"/>
        <v>0</v>
      </c>
      <c r="BE20" s="143">
        <f t="shared" si="11"/>
        <v>0</v>
      </c>
      <c r="BF20" s="143">
        <f t="shared" si="12"/>
        <v>0</v>
      </c>
      <c r="BG20" s="143">
        <f t="shared" si="13"/>
        <v>0</v>
      </c>
      <c r="BH20" s="143">
        <f t="shared" si="14"/>
        <v>0</v>
      </c>
      <c r="BI20" s="143">
        <f t="shared" si="15"/>
        <v>0</v>
      </c>
      <c r="BJ20" s="143">
        <f t="shared" si="16"/>
        <v>0</v>
      </c>
      <c r="BK20" s="142"/>
      <c r="BL20" s="142"/>
      <c r="BM20" s="143">
        <f t="shared" si="17"/>
        <v>2</v>
      </c>
      <c r="BN20" s="143">
        <f t="shared" si="18"/>
        <v>13</v>
      </c>
      <c r="BO20" s="144">
        <f t="shared" si="19"/>
        <v>15</v>
      </c>
      <c r="BP20" s="145">
        <f t="shared" si="32"/>
        <v>30</v>
      </c>
      <c r="BQ20" s="146">
        <f t="shared" si="21"/>
        <v>0</v>
      </c>
      <c r="BR20" s="146">
        <f t="shared" si="22"/>
        <v>0</v>
      </c>
      <c r="BS20" s="147"/>
      <c r="BU20" s="149">
        <f t="shared" si="23"/>
        <v>1</v>
      </c>
      <c r="BV20" s="150">
        <f t="shared" si="23"/>
        <v>1</v>
      </c>
      <c r="BW20" s="150">
        <f t="shared" si="23"/>
        <v>1</v>
      </c>
      <c r="BX20" s="150">
        <f t="shared" si="23"/>
        <v>1</v>
      </c>
      <c r="BY20" s="150">
        <f t="shared" si="23"/>
        <v>1</v>
      </c>
      <c r="BZ20" s="150">
        <f t="shared" si="23"/>
        <v>1</v>
      </c>
      <c r="CA20" s="150">
        <f t="shared" si="23"/>
        <v>1</v>
      </c>
      <c r="CB20" s="150">
        <f t="shared" si="23"/>
        <v>1</v>
      </c>
      <c r="CC20" s="150">
        <f t="shared" si="23"/>
        <v>1</v>
      </c>
      <c r="CD20" s="150">
        <f t="shared" si="23"/>
        <v>1</v>
      </c>
      <c r="CE20" s="150">
        <f t="shared" si="23"/>
        <v>1</v>
      </c>
      <c r="CF20" s="150">
        <f t="shared" si="23"/>
        <v>1</v>
      </c>
      <c r="CG20" s="150">
        <f t="shared" si="23"/>
        <v>1</v>
      </c>
      <c r="CH20" s="150">
        <f t="shared" si="23"/>
        <v>1</v>
      </c>
      <c r="CI20" s="150">
        <f t="shared" si="23"/>
        <v>0</v>
      </c>
      <c r="CJ20" s="150">
        <f t="shared" si="23"/>
        <v>0</v>
      </c>
      <c r="CK20" s="150">
        <f t="shared" si="24"/>
        <v>0</v>
      </c>
      <c r="CL20" s="150">
        <f t="shared" si="24"/>
        <v>0</v>
      </c>
      <c r="CM20" s="150">
        <f t="shared" si="24"/>
        <v>0</v>
      </c>
      <c r="CN20" s="150">
        <f t="shared" si="24"/>
        <v>0</v>
      </c>
      <c r="CO20" s="150">
        <f t="shared" si="24"/>
        <v>0</v>
      </c>
      <c r="CP20" s="150">
        <f t="shared" si="24"/>
        <v>0</v>
      </c>
      <c r="CQ20" s="150">
        <f t="shared" si="24"/>
        <v>0</v>
      </c>
      <c r="CR20" s="150">
        <f t="shared" si="24"/>
        <v>0</v>
      </c>
      <c r="CS20" s="150">
        <f t="shared" si="24"/>
        <v>0</v>
      </c>
      <c r="CT20" s="150">
        <f t="shared" si="24"/>
        <v>0</v>
      </c>
      <c r="CU20" s="150">
        <f t="shared" si="24"/>
        <v>0</v>
      </c>
      <c r="CV20" s="150">
        <f t="shared" si="24"/>
        <v>0</v>
      </c>
      <c r="CW20" s="150">
        <f t="shared" si="24"/>
        <v>0</v>
      </c>
      <c r="CX20" s="150">
        <f t="shared" si="24"/>
        <v>0</v>
      </c>
      <c r="CY20" s="150">
        <f t="shared" si="24"/>
        <v>0</v>
      </c>
      <c r="CZ20" s="150">
        <f t="shared" si="24"/>
        <v>0</v>
      </c>
      <c r="DA20" s="150">
        <f t="shared" si="25"/>
        <v>0</v>
      </c>
      <c r="DB20" s="150">
        <f t="shared" si="25"/>
        <v>0</v>
      </c>
      <c r="DC20" s="150">
        <f t="shared" si="25"/>
        <v>0</v>
      </c>
      <c r="DD20" s="150">
        <f t="shared" si="25"/>
        <v>0</v>
      </c>
      <c r="DE20" s="150">
        <f t="shared" si="25"/>
        <v>0</v>
      </c>
      <c r="DF20" s="150">
        <f t="shared" si="25"/>
        <v>0</v>
      </c>
      <c r="DG20" s="150">
        <f t="shared" si="25"/>
        <v>0</v>
      </c>
      <c r="DH20" s="150">
        <f t="shared" si="25"/>
        <v>0</v>
      </c>
      <c r="DI20" s="151">
        <f t="shared" si="25"/>
        <v>0</v>
      </c>
      <c r="DK20" s="149">
        <f t="shared" si="26"/>
        <v>0</v>
      </c>
      <c r="DL20" s="150">
        <f t="shared" si="26"/>
        <v>0</v>
      </c>
      <c r="DM20" s="150">
        <f t="shared" si="26"/>
        <v>0</v>
      </c>
      <c r="DN20" s="150">
        <f t="shared" si="26"/>
        <v>0</v>
      </c>
      <c r="DO20" s="150">
        <f t="shared" si="26"/>
        <v>0</v>
      </c>
      <c r="DP20" s="150">
        <f t="shared" si="26"/>
        <v>0</v>
      </c>
      <c r="DQ20" s="150">
        <f t="shared" si="26"/>
        <v>0</v>
      </c>
      <c r="DR20" s="150">
        <f t="shared" si="26"/>
        <v>0</v>
      </c>
      <c r="DS20" s="150">
        <f t="shared" si="26"/>
        <v>0</v>
      </c>
      <c r="DT20" s="150">
        <f t="shared" si="26"/>
        <v>0</v>
      </c>
      <c r="DU20" s="150">
        <f t="shared" si="26"/>
        <v>0</v>
      </c>
      <c r="DV20" s="150">
        <f t="shared" si="26"/>
        <v>0</v>
      </c>
      <c r="DW20" s="150">
        <f t="shared" si="26"/>
        <v>0</v>
      </c>
      <c r="DX20" s="150">
        <f t="shared" si="26"/>
        <v>0</v>
      </c>
      <c r="DY20" s="150">
        <f t="shared" si="26"/>
        <v>0</v>
      </c>
      <c r="DZ20" s="150">
        <f t="shared" si="26"/>
        <v>0</v>
      </c>
      <c r="EA20" s="150">
        <f t="shared" si="27"/>
        <v>0</v>
      </c>
      <c r="EB20" s="150">
        <f t="shared" si="27"/>
        <v>0</v>
      </c>
      <c r="EC20" s="150">
        <f t="shared" si="27"/>
        <v>0</v>
      </c>
      <c r="ED20" s="150">
        <f t="shared" si="27"/>
        <v>0</v>
      </c>
      <c r="EE20" s="150">
        <f t="shared" si="27"/>
        <v>0</v>
      </c>
      <c r="EF20" s="150">
        <f t="shared" si="27"/>
        <v>0</v>
      </c>
      <c r="EG20" s="150">
        <f t="shared" si="27"/>
        <v>0</v>
      </c>
      <c r="EH20" s="150">
        <f t="shared" si="27"/>
        <v>0</v>
      </c>
      <c r="EI20" s="150">
        <f t="shared" si="27"/>
        <v>0</v>
      </c>
      <c r="EJ20" s="150">
        <f t="shared" si="27"/>
        <v>0</v>
      </c>
      <c r="EK20" s="150">
        <f t="shared" si="27"/>
        <v>0</v>
      </c>
      <c r="EL20" s="150">
        <f t="shared" si="27"/>
        <v>0</v>
      </c>
      <c r="EM20" s="150">
        <f t="shared" si="27"/>
        <v>0</v>
      </c>
      <c r="EN20" s="150">
        <f t="shared" si="27"/>
        <v>0</v>
      </c>
      <c r="EO20" s="150">
        <f t="shared" si="27"/>
        <v>0</v>
      </c>
      <c r="EP20" s="150">
        <f t="shared" si="27"/>
        <v>0</v>
      </c>
      <c r="EQ20" s="150">
        <f t="shared" si="28"/>
        <v>0</v>
      </c>
      <c r="ER20" s="150">
        <f t="shared" si="28"/>
        <v>0</v>
      </c>
      <c r="ES20" s="150">
        <f t="shared" si="28"/>
        <v>0</v>
      </c>
      <c r="ET20" s="150">
        <f t="shared" si="28"/>
        <v>0</v>
      </c>
      <c r="EU20" s="150">
        <f t="shared" si="28"/>
        <v>0</v>
      </c>
      <c r="EV20" s="150">
        <f t="shared" si="28"/>
        <v>0</v>
      </c>
      <c r="EW20" s="150">
        <f t="shared" si="28"/>
        <v>0</v>
      </c>
      <c r="EX20" s="150">
        <f t="shared" si="28"/>
        <v>0</v>
      </c>
      <c r="EY20" s="151">
        <f t="shared" si="28"/>
        <v>0</v>
      </c>
      <c r="FA20" s="152" t="str">
        <f t="shared" si="29"/>
        <v>Non Compliance</v>
      </c>
      <c r="FB20" s="152" t="str">
        <f t="shared" si="30"/>
        <v>Compliance</v>
      </c>
      <c r="FC20" s="152" t="str">
        <f t="shared" si="31"/>
        <v>Compliance</v>
      </c>
      <c r="FD20" s="1">
        <f>VLOOKUP(C20,[2]SALARY!$B$9:$H$110,7,0)</f>
        <v>15</v>
      </c>
      <c r="FE20" s="68">
        <f t="shared" si="33"/>
        <v>0</v>
      </c>
    </row>
    <row r="21" spans="2:161" ht="20.100000000000001" customHeight="1" thickBot="1" x14ac:dyDescent="0.3">
      <c r="B21" s="42">
        <v>8</v>
      </c>
      <c r="C21" s="43">
        <v>5460</v>
      </c>
      <c r="D21" s="44" t="s">
        <v>46</v>
      </c>
      <c r="E21" s="45" t="s">
        <v>118</v>
      </c>
      <c r="F21" s="18" t="str">
        <f>IFERROR(VLOOKUP(E21,'[1]Designation with Pershift Cost'!$B$3:$C$25,2,0),"")</f>
        <v/>
      </c>
      <c r="G21" s="46" t="s">
        <v>12</v>
      </c>
      <c r="H21" s="46" t="s">
        <v>26</v>
      </c>
      <c r="I21" s="46" t="s">
        <v>12</v>
      </c>
      <c r="J21" s="46" t="s">
        <v>12</v>
      </c>
      <c r="K21" s="46" t="s">
        <v>12</v>
      </c>
      <c r="L21" s="46" t="s">
        <v>12</v>
      </c>
      <c r="M21" s="133" t="s">
        <v>12</v>
      </c>
      <c r="N21" s="46" t="s">
        <v>12</v>
      </c>
      <c r="O21" s="46" t="s">
        <v>26</v>
      </c>
      <c r="P21" s="46" t="s">
        <v>12</v>
      </c>
      <c r="Q21" s="46" t="s">
        <v>27</v>
      </c>
      <c r="R21" s="47" t="s">
        <v>27</v>
      </c>
      <c r="S21" s="47" t="s">
        <v>12</v>
      </c>
      <c r="T21" s="47" t="s">
        <v>12</v>
      </c>
      <c r="U21" s="47" t="s">
        <v>26</v>
      </c>
      <c r="V21" s="47" t="s">
        <v>12</v>
      </c>
      <c r="W21" s="46" t="s">
        <v>12</v>
      </c>
      <c r="X21" s="47" t="s">
        <v>12</v>
      </c>
      <c r="Y21" s="47" t="s">
        <v>12</v>
      </c>
      <c r="Z21" s="47" t="s">
        <v>12</v>
      </c>
      <c r="AA21" s="47" t="s">
        <v>12</v>
      </c>
      <c r="AB21" s="47" t="s">
        <v>26</v>
      </c>
      <c r="AC21" s="47" t="s">
        <v>12</v>
      </c>
      <c r="AD21" s="46" t="s">
        <v>12</v>
      </c>
      <c r="AE21" s="47" t="s">
        <v>12</v>
      </c>
      <c r="AF21" s="47" t="s">
        <v>26</v>
      </c>
      <c r="AG21" s="47" t="s">
        <v>12</v>
      </c>
      <c r="AH21" s="46" t="s">
        <v>12</v>
      </c>
      <c r="AI21" s="47" t="s">
        <v>12</v>
      </c>
      <c r="AJ21" s="47" t="s">
        <v>12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8">
        <f t="shared" si="3"/>
        <v>0</v>
      </c>
      <c r="AX21" s="48">
        <f t="shared" si="4"/>
        <v>0</v>
      </c>
      <c r="AY21" s="48">
        <f t="shared" si="5"/>
        <v>23</v>
      </c>
      <c r="AZ21" s="48">
        <f t="shared" si="6"/>
        <v>0</v>
      </c>
      <c r="BA21" s="48">
        <f t="shared" si="7"/>
        <v>0</v>
      </c>
      <c r="BB21" s="48">
        <f t="shared" si="8"/>
        <v>0</v>
      </c>
      <c r="BC21" s="48">
        <f t="shared" si="9"/>
        <v>0</v>
      </c>
      <c r="BD21" s="48">
        <f t="shared" si="10"/>
        <v>0</v>
      </c>
      <c r="BE21" s="48">
        <f t="shared" si="11"/>
        <v>0</v>
      </c>
      <c r="BF21" s="48">
        <f t="shared" si="12"/>
        <v>0</v>
      </c>
      <c r="BG21" s="48">
        <f t="shared" si="13"/>
        <v>0</v>
      </c>
      <c r="BH21" s="48">
        <f t="shared" si="14"/>
        <v>0</v>
      </c>
      <c r="BI21" s="48">
        <f t="shared" si="15"/>
        <v>0</v>
      </c>
      <c r="BJ21" s="48">
        <f t="shared" si="16"/>
        <v>0</v>
      </c>
      <c r="BK21" s="47"/>
      <c r="BL21" s="47"/>
      <c r="BM21" s="48">
        <f t="shared" si="17"/>
        <v>5</v>
      </c>
      <c r="BN21" s="48">
        <f t="shared" si="18"/>
        <v>2</v>
      </c>
      <c r="BO21" s="49">
        <f t="shared" si="19"/>
        <v>23</v>
      </c>
      <c r="BP21" s="50">
        <f t="shared" si="32"/>
        <v>30</v>
      </c>
      <c r="BQ21" s="51">
        <f t="shared" si="21"/>
        <v>0</v>
      </c>
      <c r="BR21" s="51">
        <f t="shared" si="22"/>
        <v>0</v>
      </c>
      <c r="BS21" s="52"/>
      <c r="BU21" s="53">
        <f t="shared" si="23"/>
        <v>0</v>
      </c>
      <c r="BV21" s="54">
        <f t="shared" si="23"/>
        <v>0</v>
      </c>
      <c r="BW21" s="54">
        <f t="shared" si="23"/>
        <v>0</v>
      </c>
      <c r="BX21" s="54">
        <f t="shared" si="23"/>
        <v>0</v>
      </c>
      <c r="BY21" s="54">
        <f t="shared" si="23"/>
        <v>0</v>
      </c>
      <c r="BZ21" s="54">
        <f t="shared" si="23"/>
        <v>0</v>
      </c>
      <c r="CA21" s="54">
        <f t="shared" si="23"/>
        <v>0</v>
      </c>
      <c r="CB21" s="54">
        <f t="shared" si="23"/>
        <v>0</v>
      </c>
      <c r="CC21" s="54">
        <f t="shared" si="23"/>
        <v>0</v>
      </c>
      <c r="CD21" s="54">
        <f t="shared" si="23"/>
        <v>0</v>
      </c>
      <c r="CE21" s="54">
        <f t="shared" si="23"/>
        <v>0</v>
      </c>
      <c r="CF21" s="54">
        <f t="shared" si="23"/>
        <v>0</v>
      </c>
      <c r="CG21" s="54">
        <f t="shared" si="23"/>
        <v>0</v>
      </c>
      <c r="CH21" s="54">
        <f t="shared" si="23"/>
        <v>0</v>
      </c>
      <c r="CI21" s="54">
        <f t="shared" si="23"/>
        <v>0</v>
      </c>
      <c r="CJ21" s="54">
        <f t="shared" si="23"/>
        <v>0</v>
      </c>
      <c r="CK21" s="54">
        <f t="shared" si="24"/>
        <v>0</v>
      </c>
      <c r="CL21" s="54">
        <f t="shared" si="24"/>
        <v>0</v>
      </c>
      <c r="CM21" s="54">
        <f t="shared" si="24"/>
        <v>0</v>
      </c>
      <c r="CN21" s="54">
        <f t="shared" si="24"/>
        <v>0</v>
      </c>
      <c r="CO21" s="54">
        <f t="shared" si="24"/>
        <v>0</v>
      </c>
      <c r="CP21" s="54">
        <f t="shared" si="24"/>
        <v>0</v>
      </c>
      <c r="CQ21" s="54">
        <f t="shared" si="24"/>
        <v>0</v>
      </c>
      <c r="CR21" s="54">
        <f t="shared" si="24"/>
        <v>0</v>
      </c>
      <c r="CS21" s="54">
        <f t="shared" si="24"/>
        <v>0</v>
      </c>
      <c r="CT21" s="54">
        <f t="shared" si="24"/>
        <v>0</v>
      </c>
      <c r="CU21" s="54">
        <f t="shared" si="24"/>
        <v>0</v>
      </c>
      <c r="CV21" s="54">
        <f t="shared" si="24"/>
        <v>0</v>
      </c>
      <c r="CW21" s="54">
        <f t="shared" si="24"/>
        <v>0</v>
      </c>
      <c r="CX21" s="54">
        <f t="shared" si="24"/>
        <v>0</v>
      </c>
      <c r="CY21" s="54">
        <f t="shared" si="24"/>
        <v>0</v>
      </c>
      <c r="CZ21" s="54">
        <f t="shared" si="24"/>
        <v>0</v>
      </c>
      <c r="DA21" s="54">
        <f t="shared" si="25"/>
        <v>0</v>
      </c>
      <c r="DB21" s="54">
        <f t="shared" si="25"/>
        <v>0</v>
      </c>
      <c r="DC21" s="54">
        <f t="shared" si="25"/>
        <v>0</v>
      </c>
      <c r="DD21" s="54">
        <f t="shared" si="25"/>
        <v>0</v>
      </c>
      <c r="DE21" s="54">
        <f t="shared" si="25"/>
        <v>0</v>
      </c>
      <c r="DF21" s="54">
        <f t="shared" si="25"/>
        <v>0</v>
      </c>
      <c r="DG21" s="54">
        <f t="shared" si="25"/>
        <v>0</v>
      </c>
      <c r="DH21" s="54">
        <f t="shared" si="25"/>
        <v>0</v>
      </c>
      <c r="DI21" s="55">
        <f t="shared" si="25"/>
        <v>0</v>
      </c>
      <c r="DK21" s="53">
        <f t="shared" si="26"/>
        <v>0</v>
      </c>
      <c r="DL21" s="54">
        <f t="shared" si="26"/>
        <v>0</v>
      </c>
      <c r="DM21" s="54">
        <f t="shared" si="26"/>
        <v>0</v>
      </c>
      <c r="DN21" s="54">
        <f t="shared" si="26"/>
        <v>0</v>
      </c>
      <c r="DO21" s="54">
        <f t="shared" si="26"/>
        <v>0</v>
      </c>
      <c r="DP21" s="54">
        <f t="shared" si="26"/>
        <v>0</v>
      </c>
      <c r="DQ21" s="54">
        <f t="shared" si="26"/>
        <v>0</v>
      </c>
      <c r="DR21" s="54">
        <f t="shared" si="26"/>
        <v>0</v>
      </c>
      <c r="DS21" s="54">
        <f t="shared" si="26"/>
        <v>0</v>
      </c>
      <c r="DT21" s="54">
        <f t="shared" si="26"/>
        <v>0</v>
      </c>
      <c r="DU21" s="54">
        <f t="shared" si="26"/>
        <v>0</v>
      </c>
      <c r="DV21" s="54">
        <f t="shared" si="26"/>
        <v>0</v>
      </c>
      <c r="DW21" s="54">
        <f t="shared" si="26"/>
        <v>0</v>
      </c>
      <c r="DX21" s="54">
        <f t="shared" si="26"/>
        <v>0</v>
      </c>
      <c r="DY21" s="54">
        <f t="shared" si="26"/>
        <v>0</v>
      </c>
      <c r="DZ21" s="54">
        <f t="shared" si="26"/>
        <v>0</v>
      </c>
      <c r="EA21" s="54">
        <f t="shared" si="27"/>
        <v>0</v>
      </c>
      <c r="EB21" s="54">
        <f t="shared" si="27"/>
        <v>0</v>
      </c>
      <c r="EC21" s="54">
        <f t="shared" si="27"/>
        <v>0</v>
      </c>
      <c r="ED21" s="54">
        <f t="shared" si="27"/>
        <v>0</v>
      </c>
      <c r="EE21" s="54">
        <f t="shared" si="27"/>
        <v>0</v>
      </c>
      <c r="EF21" s="54">
        <f t="shared" si="27"/>
        <v>0</v>
      </c>
      <c r="EG21" s="54">
        <f t="shared" si="27"/>
        <v>0</v>
      </c>
      <c r="EH21" s="54">
        <f t="shared" si="27"/>
        <v>0</v>
      </c>
      <c r="EI21" s="54">
        <f t="shared" si="27"/>
        <v>0</v>
      </c>
      <c r="EJ21" s="54">
        <f t="shared" si="27"/>
        <v>0</v>
      </c>
      <c r="EK21" s="54">
        <f t="shared" si="27"/>
        <v>0</v>
      </c>
      <c r="EL21" s="54">
        <f t="shared" si="27"/>
        <v>0</v>
      </c>
      <c r="EM21" s="54">
        <f t="shared" si="27"/>
        <v>0</v>
      </c>
      <c r="EN21" s="54">
        <f t="shared" si="27"/>
        <v>0</v>
      </c>
      <c r="EO21" s="54">
        <f t="shared" si="27"/>
        <v>0</v>
      </c>
      <c r="EP21" s="54">
        <f t="shared" si="27"/>
        <v>0</v>
      </c>
      <c r="EQ21" s="54">
        <f t="shared" si="28"/>
        <v>0</v>
      </c>
      <c r="ER21" s="54">
        <f t="shared" si="28"/>
        <v>0</v>
      </c>
      <c r="ES21" s="54">
        <f t="shared" si="28"/>
        <v>0</v>
      </c>
      <c r="ET21" s="54">
        <f t="shared" si="28"/>
        <v>0</v>
      </c>
      <c r="EU21" s="54">
        <f t="shared" si="28"/>
        <v>0</v>
      </c>
      <c r="EV21" s="54">
        <f t="shared" si="28"/>
        <v>0</v>
      </c>
      <c r="EW21" s="54">
        <f t="shared" si="28"/>
        <v>0</v>
      </c>
      <c r="EX21" s="54">
        <f t="shared" si="28"/>
        <v>0</v>
      </c>
      <c r="EY21" s="55">
        <f t="shared" si="28"/>
        <v>0</v>
      </c>
      <c r="FA21" s="56" t="str">
        <f t="shared" si="29"/>
        <v>Compliance</v>
      </c>
      <c r="FB21" s="56" t="str">
        <f t="shared" si="30"/>
        <v>Compliance</v>
      </c>
      <c r="FC21" s="56" t="str">
        <f t="shared" si="31"/>
        <v>Compliance</v>
      </c>
      <c r="FD21" s="1">
        <f>VLOOKUP(C21,[2]SALARY!$B$9:$H$110,7,0)</f>
        <v>23</v>
      </c>
      <c r="FE21" s="68">
        <f t="shared" si="33"/>
        <v>0</v>
      </c>
    </row>
    <row r="22" spans="2:161" ht="20.100000000000001" customHeight="1" thickBot="1" x14ac:dyDescent="0.3">
      <c r="B22" s="42">
        <v>9</v>
      </c>
      <c r="C22" s="43">
        <v>5331</v>
      </c>
      <c r="D22" s="44" t="s">
        <v>47</v>
      </c>
      <c r="E22" s="45" t="s">
        <v>118</v>
      </c>
      <c r="F22" s="18" t="str">
        <f>IFERROR(VLOOKUP(E22,'[1]Designation with Pershift Cost'!$B$3:$C$25,2,0),"")</f>
        <v/>
      </c>
      <c r="G22" s="46" t="s">
        <v>27</v>
      </c>
      <c r="H22" s="46" t="s">
        <v>27</v>
      </c>
      <c r="I22" s="46" t="s">
        <v>27</v>
      </c>
      <c r="J22" s="46" t="s">
        <v>27</v>
      </c>
      <c r="K22" s="46" t="s">
        <v>27</v>
      </c>
      <c r="L22" s="46" t="s">
        <v>27</v>
      </c>
      <c r="M22" s="46" t="s">
        <v>10</v>
      </c>
      <c r="N22" s="46" t="s">
        <v>10</v>
      </c>
      <c r="O22" s="133" t="s">
        <v>10</v>
      </c>
      <c r="P22" s="133" t="s">
        <v>10</v>
      </c>
      <c r="Q22" s="47" t="s">
        <v>10</v>
      </c>
      <c r="R22" s="47" t="s">
        <v>10</v>
      </c>
      <c r="S22" s="47" t="s">
        <v>26</v>
      </c>
      <c r="T22" s="47" t="s">
        <v>10</v>
      </c>
      <c r="U22" s="47" t="s">
        <v>10</v>
      </c>
      <c r="V22" s="47" t="s">
        <v>10</v>
      </c>
      <c r="W22" s="47" t="s">
        <v>10</v>
      </c>
      <c r="X22" s="47" t="s">
        <v>10</v>
      </c>
      <c r="Y22" s="47" t="s">
        <v>10</v>
      </c>
      <c r="Z22" s="47" t="s">
        <v>10</v>
      </c>
      <c r="AA22" s="141" t="s">
        <v>26</v>
      </c>
      <c r="AB22" s="47" t="s">
        <v>10</v>
      </c>
      <c r="AC22" s="47" t="s">
        <v>10</v>
      </c>
      <c r="AD22" s="47" t="s">
        <v>10</v>
      </c>
      <c r="AE22" s="47" t="s">
        <v>10</v>
      </c>
      <c r="AF22" s="47" t="s">
        <v>12</v>
      </c>
      <c r="AG22" s="47" t="s">
        <v>12</v>
      </c>
      <c r="AH22" s="47" t="s">
        <v>26</v>
      </c>
      <c r="AI22" s="47" t="s">
        <v>12</v>
      </c>
      <c r="AJ22" s="47" t="s">
        <v>12</v>
      </c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8">
        <f t="shared" si="3"/>
        <v>17</v>
      </c>
      <c r="AX22" s="48">
        <f t="shared" si="4"/>
        <v>0</v>
      </c>
      <c r="AY22" s="48">
        <f t="shared" si="5"/>
        <v>4</v>
      </c>
      <c r="AZ22" s="48">
        <f t="shared" si="6"/>
        <v>0</v>
      </c>
      <c r="BA22" s="48">
        <f t="shared" si="7"/>
        <v>0</v>
      </c>
      <c r="BB22" s="48">
        <f t="shared" si="8"/>
        <v>0</v>
      </c>
      <c r="BC22" s="48">
        <f t="shared" si="9"/>
        <v>0</v>
      </c>
      <c r="BD22" s="48">
        <f t="shared" si="10"/>
        <v>0</v>
      </c>
      <c r="BE22" s="48">
        <f t="shared" si="11"/>
        <v>0</v>
      </c>
      <c r="BF22" s="48">
        <f t="shared" si="12"/>
        <v>0</v>
      </c>
      <c r="BG22" s="48">
        <f t="shared" si="13"/>
        <v>0</v>
      </c>
      <c r="BH22" s="48">
        <f t="shared" si="14"/>
        <v>0</v>
      </c>
      <c r="BI22" s="48">
        <f t="shared" si="15"/>
        <v>0</v>
      </c>
      <c r="BJ22" s="48">
        <f t="shared" si="16"/>
        <v>0</v>
      </c>
      <c r="BK22" s="47"/>
      <c r="BL22" s="47"/>
      <c r="BM22" s="48">
        <f t="shared" si="17"/>
        <v>3</v>
      </c>
      <c r="BN22" s="48">
        <f t="shared" si="18"/>
        <v>6</v>
      </c>
      <c r="BO22" s="49">
        <f t="shared" si="19"/>
        <v>21</v>
      </c>
      <c r="BP22" s="50">
        <f t="shared" si="32"/>
        <v>30</v>
      </c>
      <c r="BQ22" s="51">
        <f t="shared" si="21"/>
        <v>0</v>
      </c>
      <c r="BR22" s="51">
        <f t="shared" si="22"/>
        <v>0</v>
      </c>
      <c r="BS22" s="52"/>
      <c r="BU22" s="53">
        <f t="shared" si="23"/>
        <v>1</v>
      </c>
      <c r="BV22" s="54">
        <f t="shared" si="23"/>
        <v>1</v>
      </c>
      <c r="BW22" s="54">
        <f t="shared" si="23"/>
        <v>1</v>
      </c>
      <c r="BX22" s="54">
        <f t="shared" si="23"/>
        <v>1</v>
      </c>
      <c r="BY22" s="54">
        <f t="shared" si="23"/>
        <v>1</v>
      </c>
      <c r="BZ22" s="54">
        <f t="shared" si="23"/>
        <v>1</v>
      </c>
      <c r="CA22" s="54">
        <f t="shared" si="23"/>
        <v>0</v>
      </c>
      <c r="CB22" s="54">
        <f t="shared" si="23"/>
        <v>0</v>
      </c>
      <c r="CC22" s="54">
        <f t="shared" si="23"/>
        <v>0</v>
      </c>
      <c r="CD22" s="54">
        <f t="shared" si="23"/>
        <v>0</v>
      </c>
      <c r="CE22" s="54">
        <f t="shared" si="23"/>
        <v>0</v>
      </c>
      <c r="CF22" s="54">
        <f t="shared" si="23"/>
        <v>0</v>
      </c>
      <c r="CG22" s="54">
        <f t="shared" si="23"/>
        <v>0</v>
      </c>
      <c r="CH22" s="54">
        <f t="shared" si="23"/>
        <v>1</v>
      </c>
      <c r="CI22" s="54">
        <f t="shared" si="23"/>
        <v>0</v>
      </c>
      <c r="CJ22" s="54">
        <f t="shared" si="23"/>
        <v>0</v>
      </c>
      <c r="CK22" s="54">
        <f t="shared" si="24"/>
        <v>0</v>
      </c>
      <c r="CL22" s="54">
        <f t="shared" si="24"/>
        <v>0</v>
      </c>
      <c r="CM22" s="54">
        <f t="shared" si="24"/>
        <v>0</v>
      </c>
      <c r="CN22" s="54">
        <f t="shared" si="24"/>
        <v>0</v>
      </c>
      <c r="CO22" s="54">
        <f t="shared" si="24"/>
        <v>0</v>
      </c>
      <c r="CP22" s="54">
        <f t="shared" si="24"/>
        <v>0</v>
      </c>
      <c r="CQ22" s="54">
        <f t="shared" si="24"/>
        <v>0</v>
      </c>
      <c r="CR22" s="54">
        <f t="shared" si="24"/>
        <v>0</v>
      </c>
      <c r="CS22" s="54">
        <f t="shared" si="24"/>
        <v>0</v>
      </c>
      <c r="CT22" s="54">
        <f t="shared" si="24"/>
        <v>0</v>
      </c>
      <c r="CU22" s="54">
        <f t="shared" si="24"/>
        <v>0</v>
      </c>
      <c r="CV22" s="54">
        <f t="shared" si="24"/>
        <v>0</v>
      </c>
      <c r="CW22" s="54">
        <f t="shared" si="24"/>
        <v>0</v>
      </c>
      <c r="CX22" s="54">
        <f t="shared" si="24"/>
        <v>0</v>
      </c>
      <c r="CY22" s="54">
        <f t="shared" si="24"/>
        <v>0</v>
      </c>
      <c r="CZ22" s="54">
        <f t="shared" si="24"/>
        <v>0</v>
      </c>
      <c r="DA22" s="54">
        <f t="shared" si="25"/>
        <v>0</v>
      </c>
      <c r="DB22" s="54">
        <f t="shared" si="25"/>
        <v>0</v>
      </c>
      <c r="DC22" s="54">
        <f t="shared" si="25"/>
        <v>0</v>
      </c>
      <c r="DD22" s="54">
        <f t="shared" si="25"/>
        <v>0</v>
      </c>
      <c r="DE22" s="54">
        <f t="shared" si="25"/>
        <v>0</v>
      </c>
      <c r="DF22" s="54">
        <f t="shared" si="25"/>
        <v>0</v>
      </c>
      <c r="DG22" s="54">
        <f t="shared" si="25"/>
        <v>0</v>
      </c>
      <c r="DH22" s="54">
        <f t="shared" si="25"/>
        <v>0</v>
      </c>
      <c r="DI22" s="55">
        <f t="shared" si="25"/>
        <v>0</v>
      </c>
      <c r="DK22" s="53">
        <f t="shared" si="26"/>
        <v>0</v>
      </c>
      <c r="DL22" s="54">
        <f t="shared" si="26"/>
        <v>0</v>
      </c>
      <c r="DM22" s="54">
        <f t="shared" si="26"/>
        <v>0</v>
      </c>
      <c r="DN22" s="54">
        <f t="shared" si="26"/>
        <v>0</v>
      </c>
      <c r="DO22" s="54">
        <f t="shared" si="26"/>
        <v>0</v>
      </c>
      <c r="DP22" s="54">
        <f t="shared" si="26"/>
        <v>0</v>
      </c>
      <c r="DQ22" s="54">
        <f t="shared" si="26"/>
        <v>0</v>
      </c>
      <c r="DR22" s="54">
        <f t="shared" si="26"/>
        <v>0</v>
      </c>
      <c r="DS22" s="54">
        <f t="shared" si="26"/>
        <v>0</v>
      </c>
      <c r="DT22" s="54">
        <f t="shared" si="26"/>
        <v>0</v>
      </c>
      <c r="DU22" s="54">
        <f t="shared" si="26"/>
        <v>0</v>
      </c>
      <c r="DV22" s="54">
        <f t="shared" si="26"/>
        <v>0</v>
      </c>
      <c r="DW22" s="54">
        <f t="shared" si="26"/>
        <v>0</v>
      </c>
      <c r="DX22" s="54">
        <f t="shared" si="26"/>
        <v>0</v>
      </c>
      <c r="DY22" s="54">
        <f t="shared" si="26"/>
        <v>0</v>
      </c>
      <c r="DZ22" s="54">
        <f t="shared" si="26"/>
        <v>0</v>
      </c>
      <c r="EA22" s="54">
        <f t="shared" si="27"/>
        <v>0</v>
      </c>
      <c r="EB22" s="54">
        <f t="shared" si="27"/>
        <v>0</v>
      </c>
      <c r="EC22" s="54">
        <f t="shared" si="27"/>
        <v>0</v>
      </c>
      <c r="ED22" s="54">
        <f t="shared" si="27"/>
        <v>0</v>
      </c>
      <c r="EE22" s="54">
        <f t="shared" si="27"/>
        <v>0</v>
      </c>
      <c r="EF22" s="54">
        <f t="shared" si="27"/>
        <v>0</v>
      </c>
      <c r="EG22" s="54">
        <f t="shared" si="27"/>
        <v>0</v>
      </c>
      <c r="EH22" s="54">
        <f t="shared" si="27"/>
        <v>0</v>
      </c>
      <c r="EI22" s="54">
        <f t="shared" si="27"/>
        <v>0</v>
      </c>
      <c r="EJ22" s="54">
        <f t="shared" si="27"/>
        <v>0</v>
      </c>
      <c r="EK22" s="54">
        <f t="shared" si="27"/>
        <v>0</v>
      </c>
      <c r="EL22" s="54">
        <f t="shared" si="27"/>
        <v>0</v>
      </c>
      <c r="EM22" s="54">
        <f t="shared" si="27"/>
        <v>0</v>
      </c>
      <c r="EN22" s="54">
        <f t="shared" si="27"/>
        <v>0</v>
      </c>
      <c r="EO22" s="54">
        <f t="shared" si="27"/>
        <v>0</v>
      </c>
      <c r="EP22" s="54">
        <f t="shared" si="27"/>
        <v>0</v>
      </c>
      <c r="EQ22" s="54">
        <f t="shared" si="28"/>
        <v>0</v>
      </c>
      <c r="ER22" s="54">
        <f t="shared" si="28"/>
        <v>0</v>
      </c>
      <c r="ES22" s="54">
        <f t="shared" si="28"/>
        <v>0</v>
      </c>
      <c r="ET22" s="54">
        <f t="shared" si="28"/>
        <v>0</v>
      </c>
      <c r="EU22" s="54">
        <f t="shared" si="28"/>
        <v>0</v>
      </c>
      <c r="EV22" s="54">
        <f t="shared" si="28"/>
        <v>0</v>
      </c>
      <c r="EW22" s="54">
        <f t="shared" si="28"/>
        <v>0</v>
      </c>
      <c r="EX22" s="54">
        <f t="shared" si="28"/>
        <v>0</v>
      </c>
      <c r="EY22" s="55">
        <f t="shared" si="28"/>
        <v>0</v>
      </c>
      <c r="FA22" s="56" t="str">
        <f t="shared" si="29"/>
        <v>Non Compliance</v>
      </c>
      <c r="FB22" s="56" t="str">
        <f t="shared" si="30"/>
        <v>Compliance</v>
      </c>
      <c r="FC22" s="56" t="str">
        <f t="shared" si="31"/>
        <v>Compliance</v>
      </c>
      <c r="FD22" s="1">
        <f>VLOOKUP(C22,[2]SALARY!$B$9:$H$110,7,0)</f>
        <v>21</v>
      </c>
      <c r="FE22" s="68">
        <f t="shared" si="33"/>
        <v>0</v>
      </c>
    </row>
    <row r="23" spans="2:161" ht="20.100000000000001" customHeight="1" thickBot="1" x14ac:dyDescent="0.3">
      <c r="B23" s="42">
        <v>10</v>
      </c>
      <c r="C23" s="43">
        <v>5300</v>
      </c>
      <c r="D23" s="44" t="s">
        <v>48</v>
      </c>
      <c r="E23" s="45" t="s">
        <v>118</v>
      </c>
      <c r="F23" s="18" t="str">
        <f>IFERROR(VLOOKUP(E23,'[1]Designation with Pershift Cost'!$B$3:$C$25,2,0),"")</f>
        <v/>
      </c>
      <c r="G23" s="126" t="s">
        <v>10</v>
      </c>
      <c r="H23" s="46" t="s">
        <v>10</v>
      </c>
      <c r="I23" s="126" t="s">
        <v>10</v>
      </c>
      <c r="J23" s="46" t="s">
        <v>10</v>
      </c>
      <c r="K23" s="133" t="s">
        <v>11</v>
      </c>
      <c r="L23" s="46" t="s">
        <v>26</v>
      </c>
      <c r="M23" s="46" t="s">
        <v>10</v>
      </c>
      <c r="N23" s="46" t="s">
        <v>12</v>
      </c>
      <c r="O23" s="133" t="s">
        <v>12</v>
      </c>
      <c r="P23" s="46" t="s">
        <v>12</v>
      </c>
      <c r="Q23" s="47" t="s">
        <v>12</v>
      </c>
      <c r="R23" s="47" t="s">
        <v>12</v>
      </c>
      <c r="S23" s="47" t="s">
        <v>12</v>
      </c>
      <c r="T23" s="47" t="s">
        <v>12</v>
      </c>
      <c r="U23" s="47" t="s">
        <v>26</v>
      </c>
      <c r="V23" s="47" t="s">
        <v>11</v>
      </c>
      <c r="W23" s="47" t="s">
        <v>11</v>
      </c>
      <c r="X23" s="47" t="s">
        <v>11</v>
      </c>
      <c r="Y23" s="47" t="s">
        <v>11</v>
      </c>
      <c r="Z23" s="47" t="s">
        <v>26</v>
      </c>
      <c r="AA23" s="47" t="s">
        <v>11</v>
      </c>
      <c r="AB23" s="47" t="s">
        <v>11</v>
      </c>
      <c r="AC23" s="47" t="s">
        <v>11</v>
      </c>
      <c r="AD23" s="47" t="s">
        <v>11</v>
      </c>
      <c r="AE23" s="47" t="s">
        <v>26</v>
      </c>
      <c r="AF23" s="47" t="s">
        <v>10</v>
      </c>
      <c r="AG23" s="47" t="s">
        <v>10</v>
      </c>
      <c r="AH23" s="47" t="s">
        <v>27</v>
      </c>
      <c r="AI23" s="47" t="s">
        <v>10</v>
      </c>
      <c r="AJ23" s="47" t="s">
        <v>10</v>
      </c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8">
        <f t="shared" si="3"/>
        <v>9</v>
      </c>
      <c r="AX23" s="48">
        <f t="shared" si="4"/>
        <v>9</v>
      </c>
      <c r="AY23" s="48">
        <f t="shared" si="5"/>
        <v>7</v>
      </c>
      <c r="AZ23" s="48">
        <f t="shared" si="6"/>
        <v>0</v>
      </c>
      <c r="BA23" s="48">
        <f t="shared" si="7"/>
        <v>0</v>
      </c>
      <c r="BB23" s="48">
        <f t="shared" si="8"/>
        <v>0</v>
      </c>
      <c r="BC23" s="48">
        <f t="shared" si="9"/>
        <v>0</v>
      </c>
      <c r="BD23" s="48">
        <f t="shared" si="10"/>
        <v>0</v>
      </c>
      <c r="BE23" s="48">
        <f t="shared" si="11"/>
        <v>0</v>
      </c>
      <c r="BF23" s="48">
        <f t="shared" si="12"/>
        <v>0</v>
      </c>
      <c r="BG23" s="48">
        <f t="shared" si="13"/>
        <v>0</v>
      </c>
      <c r="BH23" s="48">
        <f t="shared" si="14"/>
        <v>0</v>
      </c>
      <c r="BI23" s="48">
        <f t="shared" si="15"/>
        <v>0</v>
      </c>
      <c r="BJ23" s="48">
        <f t="shared" si="16"/>
        <v>0</v>
      </c>
      <c r="BK23" s="47"/>
      <c r="BL23" s="47"/>
      <c r="BM23" s="48">
        <f t="shared" si="17"/>
        <v>4</v>
      </c>
      <c r="BN23" s="48">
        <f t="shared" si="18"/>
        <v>1</v>
      </c>
      <c r="BO23" s="49">
        <f t="shared" si="19"/>
        <v>25</v>
      </c>
      <c r="BP23" s="50">
        <f t="shared" si="32"/>
        <v>30</v>
      </c>
      <c r="BQ23" s="51">
        <f t="shared" si="21"/>
        <v>0</v>
      </c>
      <c r="BR23" s="51">
        <f t="shared" si="22"/>
        <v>0</v>
      </c>
      <c r="BS23" s="52"/>
      <c r="BU23" s="53">
        <f t="shared" si="23"/>
        <v>0</v>
      </c>
      <c r="BV23" s="54">
        <f t="shared" si="23"/>
        <v>0</v>
      </c>
      <c r="BW23" s="54">
        <f t="shared" si="23"/>
        <v>0</v>
      </c>
      <c r="BX23" s="54">
        <f t="shared" si="23"/>
        <v>0</v>
      </c>
      <c r="BY23" s="54">
        <f t="shared" si="23"/>
        <v>0</v>
      </c>
      <c r="BZ23" s="54">
        <f t="shared" si="23"/>
        <v>0</v>
      </c>
      <c r="CA23" s="54">
        <f t="shared" si="23"/>
        <v>1</v>
      </c>
      <c r="CB23" s="54">
        <f t="shared" si="23"/>
        <v>1</v>
      </c>
      <c r="CC23" s="54">
        <f t="shared" si="23"/>
        <v>0</v>
      </c>
      <c r="CD23" s="54">
        <f t="shared" si="23"/>
        <v>0</v>
      </c>
      <c r="CE23" s="54">
        <f t="shared" si="23"/>
        <v>0</v>
      </c>
      <c r="CF23" s="54">
        <f t="shared" si="23"/>
        <v>0</v>
      </c>
      <c r="CG23" s="54">
        <f t="shared" si="23"/>
        <v>0</v>
      </c>
      <c r="CH23" s="54">
        <f t="shared" si="23"/>
        <v>0</v>
      </c>
      <c r="CI23" s="54">
        <f t="shared" si="23"/>
        <v>0</v>
      </c>
      <c r="CJ23" s="54">
        <f t="shared" si="23"/>
        <v>0</v>
      </c>
      <c r="CK23" s="54">
        <f t="shared" si="24"/>
        <v>0</v>
      </c>
      <c r="CL23" s="54">
        <f t="shared" si="24"/>
        <v>0</v>
      </c>
      <c r="CM23" s="54">
        <f t="shared" si="24"/>
        <v>0</v>
      </c>
      <c r="CN23" s="54">
        <f t="shared" si="24"/>
        <v>0</v>
      </c>
      <c r="CO23" s="54">
        <f t="shared" si="24"/>
        <v>0</v>
      </c>
      <c r="CP23" s="54">
        <f t="shared" si="24"/>
        <v>0</v>
      </c>
      <c r="CQ23" s="54">
        <f t="shared" si="24"/>
        <v>0</v>
      </c>
      <c r="CR23" s="54">
        <f t="shared" si="24"/>
        <v>0</v>
      </c>
      <c r="CS23" s="54">
        <f t="shared" si="24"/>
        <v>0</v>
      </c>
      <c r="CT23" s="54">
        <f t="shared" si="24"/>
        <v>0</v>
      </c>
      <c r="CU23" s="54">
        <f t="shared" si="24"/>
        <v>0</v>
      </c>
      <c r="CV23" s="54">
        <f t="shared" si="24"/>
        <v>0</v>
      </c>
      <c r="CW23" s="54">
        <f t="shared" si="24"/>
        <v>0</v>
      </c>
      <c r="CX23" s="54">
        <f t="shared" si="24"/>
        <v>0</v>
      </c>
      <c r="CY23" s="54">
        <f t="shared" si="24"/>
        <v>0</v>
      </c>
      <c r="CZ23" s="54">
        <f t="shared" si="24"/>
        <v>0</v>
      </c>
      <c r="DA23" s="54">
        <f t="shared" si="25"/>
        <v>0</v>
      </c>
      <c r="DB23" s="54">
        <f t="shared" si="25"/>
        <v>0</v>
      </c>
      <c r="DC23" s="54">
        <f t="shared" si="25"/>
        <v>0</v>
      </c>
      <c r="DD23" s="54">
        <f t="shared" si="25"/>
        <v>0</v>
      </c>
      <c r="DE23" s="54">
        <f t="shared" si="25"/>
        <v>0</v>
      </c>
      <c r="DF23" s="54">
        <f t="shared" si="25"/>
        <v>0</v>
      </c>
      <c r="DG23" s="54">
        <f t="shared" si="25"/>
        <v>0</v>
      </c>
      <c r="DH23" s="54">
        <f t="shared" si="25"/>
        <v>0</v>
      </c>
      <c r="DI23" s="55">
        <f t="shared" si="25"/>
        <v>0</v>
      </c>
      <c r="DK23" s="53">
        <f t="shared" si="26"/>
        <v>0</v>
      </c>
      <c r="DL23" s="54">
        <f t="shared" si="26"/>
        <v>0</v>
      </c>
      <c r="DM23" s="54">
        <f t="shared" si="26"/>
        <v>0</v>
      </c>
      <c r="DN23" s="54">
        <f t="shared" si="26"/>
        <v>0</v>
      </c>
      <c r="DO23" s="54">
        <f t="shared" si="26"/>
        <v>0</v>
      </c>
      <c r="DP23" s="54">
        <f t="shared" si="26"/>
        <v>0</v>
      </c>
      <c r="DQ23" s="54">
        <f t="shared" si="26"/>
        <v>0</v>
      </c>
      <c r="DR23" s="54">
        <f t="shared" si="26"/>
        <v>0</v>
      </c>
      <c r="DS23" s="54">
        <f t="shared" si="26"/>
        <v>0</v>
      </c>
      <c r="DT23" s="54">
        <f t="shared" si="26"/>
        <v>0</v>
      </c>
      <c r="DU23" s="54">
        <f t="shared" si="26"/>
        <v>0</v>
      </c>
      <c r="DV23" s="54">
        <f t="shared" si="26"/>
        <v>0</v>
      </c>
      <c r="DW23" s="54">
        <f t="shared" si="26"/>
        <v>0</v>
      </c>
      <c r="DX23" s="54">
        <f t="shared" si="26"/>
        <v>0</v>
      </c>
      <c r="DY23" s="54">
        <f t="shared" si="26"/>
        <v>0</v>
      </c>
      <c r="DZ23" s="54">
        <f t="shared" si="26"/>
        <v>0</v>
      </c>
      <c r="EA23" s="54">
        <f t="shared" si="27"/>
        <v>0</v>
      </c>
      <c r="EB23" s="54">
        <f t="shared" si="27"/>
        <v>0</v>
      </c>
      <c r="EC23" s="54">
        <f t="shared" si="27"/>
        <v>0</v>
      </c>
      <c r="ED23" s="54">
        <f t="shared" si="27"/>
        <v>0</v>
      </c>
      <c r="EE23" s="54">
        <f t="shared" si="27"/>
        <v>0</v>
      </c>
      <c r="EF23" s="54">
        <f t="shared" si="27"/>
        <v>0</v>
      </c>
      <c r="EG23" s="54">
        <f t="shared" si="27"/>
        <v>0</v>
      </c>
      <c r="EH23" s="54">
        <f t="shared" si="27"/>
        <v>0</v>
      </c>
      <c r="EI23" s="54">
        <f t="shared" si="27"/>
        <v>0</v>
      </c>
      <c r="EJ23" s="54">
        <f t="shared" si="27"/>
        <v>0</v>
      </c>
      <c r="EK23" s="54">
        <f t="shared" si="27"/>
        <v>0</v>
      </c>
      <c r="EL23" s="54">
        <f t="shared" si="27"/>
        <v>0</v>
      </c>
      <c r="EM23" s="54">
        <f t="shared" si="27"/>
        <v>0</v>
      </c>
      <c r="EN23" s="54">
        <f t="shared" si="27"/>
        <v>0</v>
      </c>
      <c r="EO23" s="54">
        <f t="shared" si="27"/>
        <v>0</v>
      </c>
      <c r="EP23" s="54">
        <f t="shared" si="27"/>
        <v>0</v>
      </c>
      <c r="EQ23" s="54">
        <f t="shared" si="28"/>
        <v>0</v>
      </c>
      <c r="ER23" s="54">
        <f t="shared" si="28"/>
        <v>0</v>
      </c>
      <c r="ES23" s="54">
        <f t="shared" si="28"/>
        <v>0</v>
      </c>
      <c r="ET23" s="54">
        <f t="shared" si="28"/>
        <v>0</v>
      </c>
      <c r="EU23" s="54">
        <f t="shared" si="28"/>
        <v>0</v>
      </c>
      <c r="EV23" s="54">
        <f t="shared" si="28"/>
        <v>0</v>
      </c>
      <c r="EW23" s="54">
        <f t="shared" si="28"/>
        <v>0</v>
      </c>
      <c r="EX23" s="54">
        <f t="shared" si="28"/>
        <v>0</v>
      </c>
      <c r="EY23" s="55">
        <f t="shared" si="28"/>
        <v>0</v>
      </c>
      <c r="FA23" s="56" t="str">
        <f t="shared" si="29"/>
        <v>Non Compliance</v>
      </c>
      <c r="FB23" s="56" t="str">
        <f t="shared" si="30"/>
        <v>Compliance</v>
      </c>
      <c r="FC23" s="56" t="str">
        <f t="shared" si="31"/>
        <v>Compliance</v>
      </c>
      <c r="FD23" s="1">
        <f>VLOOKUP(C23,[2]SALARY!$B$9:$H$110,7,0)</f>
        <v>25</v>
      </c>
      <c r="FE23" s="68">
        <f t="shared" si="33"/>
        <v>0</v>
      </c>
    </row>
    <row r="24" spans="2:161" ht="20.100000000000001" customHeight="1" thickBot="1" x14ac:dyDescent="0.3">
      <c r="B24" s="42">
        <v>11</v>
      </c>
      <c r="C24" s="43">
        <v>5459</v>
      </c>
      <c r="D24" s="44" t="s">
        <v>49</v>
      </c>
      <c r="E24" s="45" t="s">
        <v>118</v>
      </c>
      <c r="F24" s="18" t="str">
        <f>IFERROR(VLOOKUP(E24,'[1]Designation with Pershift Cost'!$B$3:$C$25,2,0),"")</f>
        <v/>
      </c>
      <c r="G24" s="46" t="s">
        <v>11</v>
      </c>
      <c r="H24" s="46" t="s">
        <v>26</v>
      </c>
      <c r="I24" s="46" t="s">
        <v>11</v>
      </c>
      <c r="J24" s="46" t="s">
        <v>11</v>
      </c>
      <c r="K24" s="133" t="s">
        <v>11</v>
      </c>
      <c r="L24" s="126" t="s">
        <v>11</v>
      </c>
      <c r="M24" s="46" t="s">
        <v>11</v>
      </c>
      <c r="N24" s="46" t="s">
        <v>11</v>
      </c>
      <c r="O24" s="46" t="s">
        <v>26</v>
      </c>
      <c r="P24" s="46" t="s">
        <v>27</v>
      </c>
      <c r="Q24" s="47" t="s">
        <v>11</v>
      </c>
      <c r="R24" s="47" t="s">
        <v>11</v>
      </c>
      <c r="S24" s="47" t="s">
        <v>11</v>
      </c>
      <c r="T24" s="119" t="s">
        <v>11</v>
      </c>
      <c r="U24" s="47" t="s">
        <v>11</v>
      </c>
      <c r="V24" s="47" t="s">
        <v>26</v>
      </c>
      <c r="W24" s="47" t="s">
        <v>11</v>
      </c>
      <c r="X24" s="47" t="s">
        <v>11</v>
      </c>
      <c r="Y24" s="191" t="s">
        <v>11</v>
      </c>
      <c r="Z24" s="47" t="s">
        <v>11</v>
      </c>
      <c r="AA24" s="47" t="s">
        <v>11</v>
      </c>
      <c r="AB24" s="47" t="s">
        <v>11</v>
      </c>
      <c r="AC24" s="47" t="s">
        <v>26</v>
      </c>
      <c r="AD24" s="47" t="s">
        <v>11</v>
      </c>
      <c r="AE24" s="47" t="s">
        <v>11</v>
      </c>
      <c r="AF24" s="47" t="s">
        <v>11</v>
      </c>
      <c r="AG24" s="47" t="s">
        <v>27</v>
      </c>
      <c r="AH24" s="47" t="s">
        <v>11</v>
      </c>
      <c r="AI24" s="47" t="s">
        <v>11</v>
      </c>
      <c r="AJ24" s="47" t="s">
        <v>27</v>
      </c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8">
        <f t="shared" si="3"/>
        <v>0</v>
      </c>
      <c r="AX24" s="48">
        <f t="shared" si="4"/>
        <v>23</v>
      </c>
      <c r="AY24" s="48">
        <f t="shared" si="5"/>
        <v>0</v>
      </c>
      <c r="AZ24" s="48">
        <f t="shared" si="6"/>
        <v>0</v>
      </c>
      <c r="BA24" s="48">
        <f t="shared" si="7"/>
        <v>0</v>
      </c>
      <c r="BB24" s="48">
        <f t="shared" si="8"/>
        <v>0</v>
      </c>
      <c r="BC24" s="48">
        <f t="shared" si="9"/>
        <v>0</v>
      </c>
      <c r="BD24" s="48">
        <f t="shared" si="10"/>
        <v>0</v>
      </c>
      <c r="BE24" s="48">
        <f t="shared" si="11"/>
        <v>0</v>
      </c>
      <c r="BF24" s="48">
        <f t="shared" si="12"/>
        <v>0</v>
      </c>
      <c r="BG24" s="48">
        <f t="shared" si="13"/>
        <v>0</v>
      </c>
      <c r="BH24" s="48">
        <f t="shared" si="14"/>
        <v>0</v>
      </c>
      <c r="BI24" s="48">
        <f t="shared" si="15"/>
        <v>0</v>
      </c>
      <c r="BJ24" s="48">
        <f t="shared" si="16"/>
        <v>0</v>
      </c>
      <c r="BK24" s="47"/>
      <c r="BL24" s="47"/>
      <c r="BM24" s="48">
        <f t="shared" si="17"/>
        <v>4</v>
      </c>
      <c r="BN24" s="48">
        <f t="shared" si="18"/>
        <v>3</v>
      </c>
      <c r="BO24" s="49">
        <f t="shared" si="19"/>
        <v>23</v>
      </c>
      <c r="BP24" s="50">
        <f t="shared" si="32"/>
        <v>30</v>
      </c>
      <c r="BQ24" s="51">
        <f t="shared" si="21"/>
        <v>0</v>
      </c>
      <c r="BR24" s="51">
        <f t="shared" si="22"/>
        <v>0</v>
      </c>
      <c r="BS24" s="52"/>
      <c r="BU24" s="53">
        <f t="shared" si="23"/>
        <v>0</v>
      </c>
      <c r="BV24" s="54">
        <f t="shared" si="23"/>
        <v>0</v>
      </c>
      <c r="BW24" s="54">
        <f t="shared" si="23"/>
        <v>0</v>
      </c>
      <c r="BX24" s="54">
        <f t="shared" si="23"/>
        <v>0</v>
      </c>
      <c r="BY24" s="54">
        <f t="shared" si="23"/>
        <v>0</v>
      </c>
      <c r="BZ24" s="54">
        <f t="shared" si="23"/>
        <v>0</v>
      </c>
      <c r="CA24" s="54">
        <f t="shared" si="23"/>
        <v>0</v>
      </c>
      <c r="CB24" s="54">
        <f t="shared" si="23"/>
        <v>0</v>
      </c>
      <c r="CC24" s="54">
        <f t="shared" si="23"/>
        <v>0</v>
      </c>
      <c r="CD24" s="54">
        <f t="shared" si="23"/>
        <v>0</v>
      </c>
      <c r="CE24" s="54">
        <f t="shared" si="23"/>
        <v>0</v>
      </c>
      <c r="CF24" s="54">
        <f t="shared" si="23"/>
        <v>0</v>
      </c>
      <c r="CG24" s="54">
        <f t="shared" si="23"/>
        <v>0</v>
      </c>
      <c r="CH24" s="54">
        <f t="shared" si="23"/>
        <v>0</v>
      </c>
      <c r="CI24" s="54">
        <f t="shared" si="23"/>
        <v>0</v>
      </c>
      <c r="CJ24" s="54">
        <f t="shared" si="23"/>
        <v>0</v>
      </c>
      <c r="CK24" s="54">
        <f t="shared" si="24"/>
        <v>0</v>
      </c>
      <c r="CL24" s="54">
        <f t="shared" si="24"/>
        <v>0</v>
      </c>
      <c r="CM24" s="54">
        <f t="shared" si="24"/>
        <v>0</v>
      </c>
      <c r="CN24" s="54">
        <f t="shared" si="24"/>
        <v>0</v>
      </c>
      <c r="CO24" s="54">
        <f t="shared" si="24"/>
        <v>0</v>
      </c>
      <c r="CP24" s="54">
        <f t="shared" si="24"/>
        <v>0</v>
      </c>
      <c r="CQ24" s="54">
        <f t="shared" si="24"/>
        <v>0</v>
      </c>
      <c r="CR24" s="54">
        <f t="shared" si="24"/>
        <v>1</v>
      </c>
      <c r="CS24" s="54">
        <f t="shared" si="24"/>
        <v>0</v>
      </c>
      <c r="CT24" s="54">
        <f t="shared" si="24"/>
        <v>0</v>
      </c>
      <c r="CU24" s="54">
        <f t="shared" si="24"/>
        <v>0</v>
      </c>
      <c r="CV24" s="54">
        <f t="shared" si="24"/>
        <v>0</v>
      </c>
      <c r="CW24" s="54">
        <f t="shared" si="24"/>
        <v>0</v>
      </c>
      <c r="CX24" s="54">
        <f t="shared" si="24"/>
        <v>0</v>
      </c>
      <c r="CY24" s="54">
        <f t="shared" si="24"/>
        <v>0</v>
      </c>
      <c r="CZ24" s="54">
        <f t="shared" si="24"/>
        <v>0</v>
      </c>
      <c r="DA24" s="54">
        <f t="shared" si="25"/>
        <v>0</v>
      </c>
      <c r="DB24" s="54">
        <f t="shared" si="25"/>
        <v>0</v>
      </c>
      <c r="DC24" s="54">
        <f t="shared" si="25"/>
        <v>0</v>
      </c>
      <c r="DD24" s="54">
        <f t="shared" si="25"/>
        <v>0</v>
      </c>
      <c r="DE24" s="54">
        <f t="shared" si="25"/>
        <v>0</v>
      </c>
      <c r="DF24" s="54">
        <f t="shared" si="25"/>
        <v>0</v>
      </c>
      <c r="DG24" s="54">
        <f t="shared" si="25"/>
        <v>0</v>
      </c>
      <c r="DH24" s="54">
        <f t="shared" si="25"/>
        <v>0</v>
      </c>
      <c r="DI24" s="55">
        <f t="shared" si="25"/>
        <v>0</v>
      </c>
      <c r="DK24" s="53">
        <f t="shared" si="26"/>
        <v>0</v>
      </c>
      <c r="DL24" s="54">
        <f t="shared" si="26"/>
        <v>0</v>
      </c>
      <c r="DM24" s="54">
        <f t="shared" si="26"/>
        <v>0</v>
      </c>
      <c r="DN24" s="54">
        <f t="shared" si="26"/>
        <v>0</v>
      </c>
      <c r="DO24" s="54">
        <f t="shared" si="26"/>
        <v>0</v>
      </c>
      <c r="DP24" s="54">
        <f t="shared" si="26"/>
        <v>0</v>
      </c>
      <c r="DQ24" s="54">
        <f t="shared" si="26"/>
        <v>0</v>
      </c>
      <c r="DR24" s="54">
        <f t="shared" si="26"/>
        <v>0</v>
      </c>
      <c r="DS24" s="54">
        <f t="shared" si="26"/>
        <v>0</v>
      </c>
      <c r="DT24" s="54">
        <f t="shared" si="26"/>
        <v>0</v>
      </c>
      <c r="DU24" s="54">
        <f t="shared" si="26"/>
        <v>0</v>
      </c>
      <c r="DV24" s="54">
        <f t="shared" si="26"/>
        <v>0</v>
      </c>
      <c r="DW24" s="54">
        <f t="shared" si="26"/>
        <v>0</v>
      </c>
      <c r="DX24" s="54">
        <f t="shared" si="26"/>
        <v>0</v>
      </c>
      <c r="DY24" s="54">
        <f t="shared" si="26"/>
        <v>0</v>
      </c>
      <c r="DZ24" s="54">
        <f t="shared" si="26"/>
        <v>0</v>
      </c>
      <c r="EA24" s="54">
        <f t="shared" si="27"/>
        <v>0</v>
      </c>
      <c r="EB24" s="54">
        <f t="shared" si="27"/>
        <v>0</v>
      </c>
      <c r="EC24" s="54">
        <f t="shared" si="27"/>
        <v>0</v>
      </c>
      <c r="ED24" s="54">
        <f t="shared" si="27"/>
        <v>0</v>
      </c>
      <c r="EE24" s="54">
        <f t="shared" si="27"/>
        <v>0</v>
      </c>
      <c r="EF24" s="54">
        <f t="shared" si="27"/>
        <v>0</v>
      </c>
      <c r="EG24" s="54">
        <f t="shared" si="27"/>
        <v>0</v>
      </c>
      <c r="EH24" s="54">
        <f t="shared" si="27"/>
        <v>0</v>
      </c>
      <c r="EI24" s="54">
        <f t="shared" si="27"/>
        <v>0</v>
      </c>
      <c r="EJ24" s="54">
        <f t="shared" si="27"/>
        <v>0</v>
      </c>
      <c r="EK24" s="54">
        <f t="shared" si="27"/>
        <v>0</v>
      </c>
      <c r="EL24" s="54">
        <f t="shared" si="27"/>
        <v>0</v>
      </c>
      <c r="EM24" s="54">
        <f t="shared" si="27"/>
        <v>0</v>
      </c>
      <c r="EN24" s="54">
        <f t="shared" si="27"/>
        <v>0</v>
      </c>
      <c r="EO24" s="54">
        <f t="shared" si="27"/>
        <v>0</v>
      </c>
      <c r="EP24" s="54">
        <f t="shared" si="27"/>
        <v>0</v>
      </c>
      <c r="EQ24" s="54">
        <f t="shared" si="28"/>
        <v>0</v>
      </c>
      <c r="ER24" s="54">
        <f t="shared" si="28"/>
        <v>0</v>
      </c>
      <c r="ES24" s="54">
        <f t="shared" si="28"/>
        <v>0</v>
      </c>
      <c r="ET24" s="54">
        <f t="shared" si="28"/>
        <v>0</v>
      </c>
      <c r="EU24" s="54">
        <f t="shared" si="28"/>
        <v>0</v>
      </c>
      <c r="EV24" s="54">
        <f t="shared" si="28"/>
        <v>0</v>
      </c>
      <c r="EW24" s="54">
        <f t="shared" si="28"/>
        <v>0</v>
      </c>
      <c r="EX24" s="54">
        <f t="shared" si="28"/>
        <v>0</v>
      </c>
      <c r="EY24" s="55">
        <f t="shared" si="28"/>
        <v>0</v>
      </c>
      <c r="FA24" s="56" t="str">
        <f t="shared" si="29"/>
        <v>Non Compliance</v>
      </c>
      <c r="FB24" s="56" t="str">
        <f t="shared" si="30"/>
        <v>Compliance</v>
      </c>
      <c r="FC24" s="56" t="str">
        <f t="shared" si="31"/>
        <v>Compliance</v>
      </c>
      <c r="FD24" s="1">
        <f>VLOOKUP(C24,[2]SALARY!$B$9:$H$110,7,0)</f>
        <v>23</v>
      </c>
      <c r="FE24" s="68">
        <f t="shared" si="33"/>
        <v>0</v>
      </c>
    </row>
    <row r="25" spans="2:161" ht="20.100000000000001" customHeight="1" thickBot="1" x14ac:dyDescent="0.3">
      <c r="B25" s="42">
        <v>12</v>
      </c>
      <c r="C25" s="43">
        <v>5364</v>
      </c>
      <c r="D25" s="44" t="s">
        <v>50</v>
      </c>
      <c r="E25" s="45" t="s">
        <v>118</v>
      </c>
      <c r="F25" s="18" t="str">
        <f>IFERROR(VLOOKUP(E25,'[1]Designation with Pershift Cost'!$B$3:$C$25,2,0),"")</f>
        <v/>
      </c>
      <c r="G25" s="126" t="s">
        <v>10</v>
      </c>
      <c r="H25" s="46" t="s">
        <v>10</v>
      </c>
      <c r="I25" s="126" t="s">
        <v>10</v>
      </c>
      <c r="J25" s="46" t="s">
        <v>26</v>
      </c>
      <c r="K25" s="46" t="s">
        <v>10</v>
      </c>
      <c r="L25" s="118" t="s">
        <v>10</v>
      </c>
      <c r="M25" s="46" t="s">
        <v>10</v>
      </c>
      <c r="N25" s="46" t="s">
        <v>10</v>
      </c>
      <c r="O25" s="133" t="s">
        <v>10</v>
      </c>
      <c r="P25" s="133" t="s">
        <v>10</v>
      </c>
      <c r="Q25" s="47" t="s">
        <v>26</v>
      </c>
      <c r="R25" s="47" t="s">
        <v>10</v>
      </c>
      <c r="S25" s="47" t="s">
        <v>10</v>
      </c>
      <c r="T25" s="47" t="s">
        <v>10</v>
      </c>
      <c r="U25" s="47" t="s">
        <v>10</v>
      </c>
      <c r="V25" s="47" t="s">
        <v>26</v>
      </c>
      <c r="W25" s="47" t="s">
        <v>10</v>
      </c>
      <c r="X25" s="47" t="s">
        <v>10</v>
      </c>
      <c r="Y25" s="47" t="s">
        <v>10</v>
      </c>
      <c r="Z25" s="47" t="s">
        <v>10</v>
      </c>
      <c r="AA25" s="47" t="s">
        <v>10</v>
      </c>
      <c r="AB25" s="47" t="s">
        <v>10</v>
      </c>
      <c r="AC25" s="47" t="s">
        <v>26</v>
      </c>
      <c r="AD25" s="47" t="s">
        <v>10</v>
      </c>
      <c r="AE25" s="47" t="s">
        <v>10</v>
      </c>
      <c r="AF25" s="47" t="s">
        <v>10</v>
      </c>
      <c r="AG25" s="47" t="s">
        <v>10</v>
      </c>
      <c r="AH25" s="47" t="s">
        <v>10</v>
      </c>
      <c r="AI25" s="47" t="s">
        <v>10</v>
      </c>
      <c r="AJ25" s="47" t="s">
        <v>26</v>
      </c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8">
        <f t="shared" si="3"/>
        <v>25</v>
      </c>
      <c r="AX25" s="48">
        <f t="shared" si="4"/>
        <v>0</v>
      </c>
      <c r="AY25" s="48">
        <f t="shared" si="5"/>
        <v>0</v>
      </c>
      <c r="AZ25" s="48">
        <f t="shared" si="6"/>
        <v>0</v>
      </c>
      <c r="BA25" s="48">
        <f t="shared" si="7"/>
        <v>0</v>
      </c>
      <c r="BB25" s="48">
        <f t="shared" si="8"/>
        <v>0</v>
      </c>
      <c r="BC25" s="48">
        <f t="shared" si="9"/>
        <v>0</v>
      </c>
      <c r="BD25" s="48">
        <f t="shared" si="10"/>
        <v>0</v>
      </c>
      <c r="BE25" s="48">
        <f t="shared" si="11"/>
        <v>0</v>
      </c>
      <c r="BF25" s="48">
        <f t="shared" si="12"/>
        <v>0</v>
      </c>
      <c r="BG25" s="48">
        <f t="shared" si="13"/>
        <v>0</v>
      </c>
      <c r="BH25" s="48">
        <f t="shared" si="14"/>
        <v>0</v>
      </c>
      <c r="BI25" s="48">
        <f t="shared" si="15"/>
        <v>0</v>
      </c>
      <c r="BJ25" s="48">
        <f t="shared" si="16"/>
        <v>0</v>
      </c>
      <c r="BK25" s="47"/>
      <c r="BL25" s="47"/>
      <c r="BM25" s="48">
        <f t="shared" si="17"/>
        <v>5</v>
      </c>
      <c r="BN25" s="48">
        <f t="shared" si="18"/>
        <v>0</v>
      </c>
      <c r="BO25" s="49">
        <f t="shared" si="19"/>
        <v>25</v>
      </c>
      <c r="BP25" s="50">
        <f t="shared" si="32"/>
        <v>30</v>
      </c>
      <c r="BQ25" s="51">
        <f t="shared" si="21"/>
        <v>0</v>
      </c>
      <c r="BR25" s="51">
        <f t="shared" si="22"/>
        <v>0</v>
      </c>
      <c r="BS25" s="52"/>
      <c r="BU25" s="53">
        <f t="shared" si="23"/>
        <v>0</v>
      </c>
      <c r="BV25" s="54">
        <f t="shared" si="23"/>
        <v>0</v>
      </c>
      <c r="BW25" s="54">
        <f t="shared" si="23"/>
        <v>0</v>
      </c>
      <c r="BX25" s="54">
        <f t="shared" si="23"/>
        <v>0</v>
      </c>
      <c r="BY25" s="54">
        <f t="shared" si="23"/>
        <v>0</v>
      </c>
      <c r="BZ25" s="54">
        <f t="shared" si="23"/>
        <v>0</v>
      </c>
      <c r="CA25" s="54">
        <f t="shared" si="23"/>
        <v>0</v>
      </c>
      <c r="CB25" s="54">
        <f t="shared" si="23"/>
        <v>0</v>
      </c>
      <c r="CC25" s="54">
        <f t="shared" si="23"/>
        <v>0</v>
      </c>
      <c r="CD25" s="54">
        <f t="shared" si="23"/>
        <v>0</v>
      </c>
      <c r="CE25" s="54">
        <f t="shared" si="23"/>
        <v>0</v>
      </c>
      <c r="CF25" s="54">
        <f t="shared" si="23"/>
        <v>0</v>
      </c>
      <c r="CG25" s="54">
        <f t="shared" si="23"/>
        <v>0</v>
      </c>
      <c r="CH25" s="54">
        <f t="shared" si="23"/>
        <v>0</v>
      </c>
      <c r="CI25" s="54">
        <f t="shared" si="23"/>
        <v>0</v>
      </c>
      <c r="CJ25" s="54">
        <f t="shared" ref="CJ25:CY38" si="34">IF(OR(COUNTIFS(V25:AB25,"W/O")&gt;0,COUNTIFS(V25:AB25,"")&gt;0),0,1)</f>
        <v>0</v>
      </c>
      <c r="CK25" s="54">
        <f t="shared" si="34"/>
        <v>0</v>
      </c>
      <c r="CL25" s="54">
        <f t="shared" si="34"/>
        <v>0</v>
      </c>
      <c r="CM25" s="54">
        <f t="shared" si="34"/>
        <v>0</v>
      </c>
      <c r="CN25" s="54">
        <f t="shared" si="34"/>
        <v>0</v>
      </c>
      <c r="CO25" s="54">
        <f t="shared" si="34"/>
        <v>0</v>
      </c>
      <c r="CP25" s="54">
        <f t="shared" si="34"/>
        <v>0</v>
      </c>
      <c r="CQ25" s="54">
        <f t="shared" si="34"/>
        <v>0</v>
      </c>
      <c r="CR25" s="54">
        <f t="shared" si="34"/>
        <v>0</v>
      </c>
      <c r="CS25" s="54">
        <f t="shared" si="34"/>
        <v>0</v>
      </c>
      <c r="CT25" s="54">
        <f t="shared" si="34"/>
        <v>0</v>
      </c>
      <c r="CU25" s="54">
        <f t="shared" si="34"/>
        <v>0</v>
      </c>
      <c r="CV25" s="54">
        <f t="shared" si="34"/>
        <v>0</v>
      </c>
      <c r="CW25" s="54">
        <f t="shared" si="34"/>
        <v>0</v>
      </c>
      <c r="CX25" s="54">
        <f t="shared" si="34"/>
        <v>0</v>
      </c>
      <c r="CY25" s="54">
        <f t="shared" si="34"/>
        <v>0</v>
      </c>
      <c r="CZ25" s="54">
        <f t="shared" si="24"/>
        <v>0</v>
      </c>
      <c r="DA25" s="54">
        <f t="shared" si="25"/>
        <v>0</v>
      </c>
      <c r="DB25" s="54">
        <f t="shared" si="25"/>
        <v>0</v>
      </c>
      <c r="DC25" s="54">
        <f t="shared" si="25"/>
        <v>0</v>
      </c>
      <c r="DD25" s="54">
        <f t="shared" si="25"/>
        <v>0</v>
      </c>
      <c r="DE25" s="54">
        <f t="shared" si="25"/>
        <v>0</v>
      </c>
      <c r="DF25" s="54">
        <f t="shared" si="25"/>
        <v>0</v>
      </c>
      <c r="DG25" s="54">
        <f t="shared" si="25"/>
        <v>0</v>
      </c>
      <c r="DH25" s="54">
        <f t="shared" si="25"/>
        <v>0</v>
      </c>
      <c r="DI25" s="55">
        <f t="shared" si="25"/>
        <v>0</v>
      </c>
      <c r="DK25" s="53">
        <f t="shared" si="26"/>
        <v>0</v>
      </c>
      <c r="DL25" s="54">
        <f t="shared" si="26"/>
        <v>0</v>
      </c>
      <c r="DM25" s="54">
        <f t="shared" si="26"/>
        <v>0</v>
      </c>
      <c r="DN25" s="54">
        <f t="shared" si="26"/>
        <v>0</v>
      </c>
      <c r="DO25" s="54">
        <f t="shared" si="26"/>
        <v>0</v>
      </c>
      <c r="DP25" s="54">
        <f t="shared" si="26"/>
        <v>0</v>
      </c>
      <c r="DQ25" s="54">
        <f t="shared" si="26"/>
        <v>0</v>
      </c>
      <c r="DR25" s="54">
        <f t="shared" si="26"/>
        <v>0</v>
      </c>
      <c r="DS25" s="54">
        <f t="shared" si="26"/>
        <v>0</v>
      </c>
      <c r="DT25" s="54">
        <f t="shared" si="26"/>
        <v>0</v>
      </c>
      <c r="DU25" s="54">
        <f t="shared" si="26"/>
        <v>0</v>
      </c>
      <c r="DV25" s="54">
        <f t="shared" si="26"/>
        <v>0</v>
      </c>
      <c r="DW25" s="54">
        <f t="shared" si="26"/>
        <v>0</v>
      </c>
      <c r="DX25" s="54">
        <f t="shared" si="26"/>
        <v>0</v>
      </c>
      <c r="DY25" s="54">
        <f t="shared" si="26"/>
        <v>0</v>
      </c>
      <c r="DZ25" s="54">
        <f t="shared" ref="DZ25:EO38" si="35">IF(OR(COUNTIFS(V25:AE25,"W/O")&gt;0,COUNTIFS(V25:AE25,"A")&gt;0,COUNTIFS(V25:AE25,"")&gt;0,COUNTIF(V25:AE25,"N/O")),0,1)</f>
        <v>0</v>
      </c>
      <c r="EA25" s="54">
        <f t="shared" si="35"/>
        <v>0</v>
      </c>
      <c r="EB25" s="54">
        <f t="shared" si="35"/>
        <v>0</v>
      </c>
      <c r="EC25" s="54">
        <f t="shared" si="35"/>
        <v>0</v>
      </c>
      <c r="ED25" s="54">
        <f t="shared" si="35"/>
        <v>0</v>
      </c>
      <c r="EE25" s="54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5"/>
        <v>0</v>
      </c>
      <c r="EN25" s="54">
        <f t="shared" si="35"/>
        <v>0</v>
      </c>
      <c r="EO25" s="54">
        <f t="shared" si="35"/>
        <v>0</v>
      </c>
      <c r="EP25" s="54">
        <f t="shared" si="27"/>
        <v>0</v>
      </c>
      <c r="EQ25" s="54">
        <f t="shared" si="28"/>
        <v>0</v>
      </c>
      <c r="ER25" s="54">
        <f t="shared" si="28"/>
        <v>0</v>
      </c>
      <c r="ES25" s="54">
        <f t="shared" si="28"/>
        <v>0</v>
      </c>
      <c r="ET25" s="54">
        <f t="shared" si="28"/>
        <v>0</v>
      </c>
      <c r="EU25" s="54">
        <f t="shared" si="28"/>
        <v>0</v>
      </c>
      <c r="EV25" s="54">
        <f t="shared" si="28"/>
        <v>0</v>
      </c>
      <c r="EW25" s="54">
        <f t="shared" si="28"/>
        <v>0</v>
      </c>
      <c r="EX25" s="54">
        <f t="shared" si="28"/>
        <v>0</v>
      </c>
      <c r="EY25" s="55">
        <f t="shared" si="28"/>
        <v>0</v>
      </c>
      <c r="FA25" s="56" t="str">
        <f t="shared" si="29"/>
        <v>Compliance</v>
      </c>
      <c r="FB25" s="56" t="str">
        <f t="shared" si="30"/>
        <v>Compliance</v>
      </c>
      <c r="FC25" s="56" t="str">
        <f t="shared" si="31"/>
        <v>Compliance</v>
      </c>
      <c r="FD25" s="1">
        <f>VLOOKUP(C25,[2]SALARY!$B$9:$H$110,7,0)</f>
        <v>25</v>
      </c>
      <c r="FE25" s="68">
        <f t="shared" si="33"/>
        <v>0</v>
      </c>
    </row>
    <row r="26" spans="2:161" ht="20.100000000000001" customHeight="1" thickBot="1" x14ac:dyDescent="0.3">
      <c r="B26" s="42">
        <v>13</v>
      </c>
      <c r="C26" s="94">
        <v>5303</v>
      </c>
      <c r="D26" s="44" t="s">
        <v>51</v>
      </c>
      <c r="E26" s="45" t="s">
        <v>119</v>
      </c>
      <c r="F26" s="18" t="str">
        <f>IFERROR(VLOOKUP(E26,'[1]Designation with Pershift Cost'!$B$3:$C$25,2,0),"")</f>
        <v/>
      </c>
      <c r="G26" s="46" t="s">
        <v>27</v>
      </c>
      <c r="H26" s="46" t="s">
        <v>27</v>
      </c>
      <c r="I26" s="46" t="s">
        <v>27</v>
      </c>
      <c r="J26" s="46" t="s">
        <v>27</v>
      </c>
      <c r="K26" s="46" t="s">
        <v>27</v>
      </c>
      <c r="L26" s="46" t="s">
        <v>27</v>
      </c>
      <c r="M26" s="46" t="s">
        <v>27</v>
      </c>
      <c r="N26" s="46" t="s">
        <v>12</v>
      </c>
      <c r="O26" s="133" t="s">
        <v>12</v>
      </c>
      <c r="P26" s="46" t="s">
        <v>12</v>
      </c>
      <c r="Q26" s="47" t="s">
        <v>12</v>
      </c>
      <c r="R26" s="47" t="s">
        <v>12</v>
      </c>
      <c r="S26" s="47" t="s">
        <v>12</v>
      </c>
      <c r="T26" s="47" t="s">
        <v>26</v>
      </c>
      <c r="U26" s="47" t="s">
        <v>12</v>
      </c>
      <c r="V26" s="47" t="s">
        <v>11</v>
      </c>
      <c r="W26" s="47" t="s">
        <v>11</v>
      </c>
      <c r="X26" s="47" t="s">
        <v>11</v>
      </c>
      <c r="Y26" s="47" t="s">
        <v>11</v>
      </c>
      <c r="Z26" s="47" t="s">
        <v>11</v>
      </c>
      <c r="AA26" s="47" t="s">
        <v>26</v>
      </c>
      <c r="AB26" s="47" t="s">
        <v>11</v>
      </c>
      <c r="AC26" s="47" t="s">
        <v>11</v>
      </c>
      <c r="AD26" s="47" t="s">
        <v>11</v>
      </c>
      <c r="AE26" s="47" t="s">
        <v>11</v>
      </c>
      <c r="AF26" s="47" t="s">
        <v>10</v>
      </c>
      <c r="AG26" s="47" t="s">
        <v>11</v>
      </c>
      <c r="AH26" s="47" t="s">
        <v>11</v>
      </c>
      <c r="AI26" s="47" t="s">
        <v>26</v>
      </c>
      <c r="AJ26" s="47" t="s">
        <v>11</v>
      </c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>
        <f t="shared" si="3"/>
        <v>1</v>
      </c>
      <c r="AX26" s="48">
        <f t="shared" si="4"/>
        <v>12</v>
      </c>
      <c r="AY26" s="48">
        <f t="shared" si="5"/>
        <v>7</v>
      </c>
      <c r="AZ26" s="48">
        <f t="shared" si="6"/>
        <v>0</v>
      </c>
      <c r="BA26" s="48">
        <f t="shared" si="7"/>
        <v>0</v>
      </c>
      <c r="BB26" s="48">
        <f t="shared" si="8"/>
        <v>0</v>
      </c>
      <c r="BC26" s="48">
        <f t="shared" si="9"/>
        <v>0</v>
      </c>
      <c r="BD26" s="48">
        <f t="shared" si="10"/>
        <v>0</v>
      </c>
      <c r="BE26" s="48">
        <f t="shared" si="11"/>
        <v>0</v>
      </c>
      <c r="BF26" s="48">
        <f t="shared" si="12"/>
        <v>0</v>
      </c>
      <c r="BG26" s="48">
        <f t="shared" si="13"/>
        <v>0</v>
      </c>
      <c r="BH26" s="48">
        <f t="shared" si="14"/>
        <v>0</v>
      </c>
      <c r="BI26" s="48">
        <f t="shared" si="15"/>
        <v>0</v>
      </c>
      <c r="BJ26" s="48">
        <f t="shared" si="16"/>
        <v>0</v>
      </c>
      <c r="BK26" s="47"/>
      <c r="BL26" s="47"/>
      <c r="BM26" s="48">
        <f t="shared" si="17"/>
        <v>3</v>
      </c>
      <c r="BN26" s="48">
        <f t="shared" si="18"/>
        <v>7</v>
      </c>
      <c r="BO26" s="49">
        <f t="shared" si="19"/>
        <v>20</v>
      </c>
      <c r="BP26" s="50">
        <f t="shared" si="32"/>
        <v>30</v>
      </c>
      <c r="BQ26" s="51">
        <f t="shared" si="21"/>
        <v>0</v>
      </c>
      <c r="BR26" s="51">
        <f t="shared" si="22"/>
        <v>0</v>
      </c>
      <c r="BS26" s="52"/>
      <c r="BU26" s="53">
        <f t="shared" ref="BU26:CJ39" si="36">IF(OR(COUNTIFS(G26:M26,"W/O")&gt;0,COUNTIFS(G26:M26,"")&gt;0),0,1)</f>
        <v>1</v>
      </c>
      <c r="BV26" s="54">
        <f t="shared" si="36"/>
        <v>1</v>
      </c>
      <c r="BW26" s="54">
        <f t="shared" si="36"/>
        <v>1</v>
      </c>
      <c r="BX26" s="54">
        <f t="shared" si="36"/>
        <v>1</v>
      </c>
      <c r="BY26" s="54">
        <f t="shared" si="36"/>
        <v>1</v>
      </c>
      <c r="BZ26" s="54">
        <f t="shared" si="36"/>
        <v>1</v>
      </c>
      <c r="CA26" s="54">
        <f t="shared" si="36"/>
        <v>1</v>
      </c>
      <c r="CB26" s="54">
        <f t="shared" si="36"/>
        <v>0</v>
      </c>
      <c r="CC26" s="54">
        <f t="shared" si="36"/>
        <v>0</v>
      </c>
      <c r="CD26" s="54">
        <f t="shared" si="36"/>
        <v>0</v>
      </c>
      <c r="CE26" s="54">
        <f t="shared" si="36"/>
        <v>0</v>
      </c>
      <c r="CF26" s="54">
        <f t="shared" si="36"/>
        <v>0</v>
      </c>
      <c r="CG26" s="54">
        <f t="shared" si="36"/>
        <v>0</v>
      </c>
      <c r="CH26" s="54">
        <f t="shared" si="36"/>
        <v>0</v>
      </c>
      <c r="CI26" s="54">
        <f t="shared" si="36"/>
        <v>0</v>
      </c>
      <c r="CJ26" s="54">
        <f t="shared" si="34"/>
        <v>0</v>
      </c>
      <c r="CK26" s="54">
        <f t="shared" si="34"/>
        <v>0</v>
      </c>
      <c r="CL26" s="54">
        <f t="shared" si="34"/>
        <v>0</v>
      </c>
      <c r="CM26" s="54">
        <f t="shared" si="34"/>
        <v>0</v>
      </c>
      <c r="CN26" s="54">
        <f t="shared" si="34"/>
        <v>0</v>
      </c>
      <c r="CO26" s="54">
        <f t="shared" si="34"/>
        <v>0</v>
      </c>
      <c r="CP26" s="54">
        <f t="shared" si="34"/>
        <v>1</v>
      </c>
      <c r="CQ26" s="54">
        <f t="shared" si="34"/>
        <v>0</v>
      </c>
      <c r="CR26" s="54">
        <f t="shared" si="34"/>
        <v>0</v>
      </c>
      <c r="CS26" s="54">
        <f t="shared" si="34"/>
        <v>0</v>
      </c>
      <c r="CT26" s="54">
        <f t="shared" si="34"/>
        <v>0</v>
      </c>
      <c r="CU26" s="54">
        <f t="shared" si="34"/>
        <v>0</v>
      </c>
      <c r="CV26" s="54">
        <f t="shared" si="34"/>
        <v>0</v>
      </c>
      <c r="CW26" s="54">
        <f t="shared" si="34"/>
        <v>0</v>
      </c>
      <c r="CX26" s="54">
        <f t="shared" si="34"/>
        <v>0</v>
      </c>
      <c r="CY26" s="54">
        <f t="shared" si="34"/>
        <v>0</v>
      </c>
      <c r="CZ26" s="54">
        <f t="shared" ref="CZ26:DI52" si="37">IF(OR(COUNTIFS(AL26:AR26,"W/O")&gt;0,COUNTIFS(AL26:AR26,"")&gt;0),0,1)</f>
        <v>0</v>
      </c>
      <c r="DA26" s="54">
        <f t="shared" si="25"/>
        <v>0</v>
      </c>
      <c r="DB26" s="54">
        <f t="shared" si="25"/>
        <v>0</v>
      </c>
      <c r="DC26" s="54">
        <f t="shared" si="25"/>
        <v>0</v>
      </c>
      <c r="DD26" s="54">
        <f t="shared" si="25"/>
        <v>0</v>
      </c>
      <c r="DE26" s="54">
        <f t="shared" si="25"/>
        <v>0</v>
      </c>
      <c r="DF26" s="54">
        <f t="shared" si="25"/>
        <v>0</v>
      </c>
      <c r="DG26" s="54">
        <f t="shared" si="25"/>
        <v>0</v>
      </c>
      <c r="DH26" s="54">
        <f t="shared" si="25"/>
        <v>0</v>
      </c>
      <c r="DI26" s="55">
        <f t="shared" si="25"/>
        <v>0</v>
      </c>
      <c r="DK26" s="53">
        <f t="shared" ref="DK26:DZ39" si="38">IF(OR(COUNTIFS(G26:P26,"W/O")&gt;0,COUNTIFS(G26:P26,"A")&gt;0,COUNTIFS(G26:P26,"")&gt;0,COUNTIF(G26:P26,"N/O")),0,1)</f>
        <v>0</v>
      </c>
      <c r="DL26" s="54">
        <f t="shared" si="38"/>
        <v>0</v>
      </c>
      <c r="DM26" s="54">
        <f t="shared" si="38"/>
        <v>0</v>
      </c>
      <c r="DN26" s="54">
        <f t="shared" si="38"/>
        <v>0</v>
      </c>
      <c r="DO26" s="54">
        <f t="shared" si="38"/>
        <v>0</v>
      </c>
      <c r="DP26" s="54">
        <f t="shared" si="38"/>
        <v>0</v>
      </c>
      <c r="DQ26" s="54">
        <f t="shared" si="38"/>
        <v>0</v>
      </c>
      <c r="DR26" s="54">
        <f t="shared" si="38"/>
        <v>0</v>
      </c>
      <c r="DS26" s="54">
        <f t="shared" si="38"/>
        <v>0</v>
      </c>
      <c r="DT26" s="54">
        <f t="shared" si="38"/>
        <v>0</v>
      </c>
      <c r="DU26" s="54">
        <f t="shared" si="38"/>
        <v>0</v>
      </c>
      <c r="DV26" s="54">
        <f t="shared" si="38"/>
        <v>0</v>
      </c>
      <c r="DW26" s="54">
        <f t="shared" si="38"/>
        <v>0</v>
      </c>
      <c r="DX26" s="54">
        <f t="shared" si="38"/>
        <v>0</v>
      </c>
      <c r="DY26" s="54">
        <f t="shared" si="38"/>
        <v>0</v>
      </c>
      <c r="DZ26" s="54">
        <f t="shared" si="35"/>
        <v>0</v>
      </c>
      <c r="EA26" s="54">
        <f t="shared" si="35"/>
        <v>0</v>
      </c>
      <c r="EB26" s="54">
        <f t="shared" si="35"/>
        <v>0</v>
      </c>
      <c r="EC26" s="54">
        <f t="shared" si="35"/>
        <v>0</v>
      </c>
      <c r="ED26" s="54">
        <f t="shared" si="35"/>
        <v>0</v>
      </c>
      <c r="EE26" s="54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5"/>
        <v>0</v>
      </c>
      <c r="EN26" s="54">
        <f t="shared" si="35"/>
        <v>0</v>
      </c>
      <c r="EO26" s="54">
        <f t="shared" si="35"/>
        <v>0</v>
      </c>
      <c r="EP26" s="54">
        <f t="shared" ref="EP26:EY52" si="39">IF(OR(COUNTIFS(AL26:AU26,"W/O")&gt;0,COUNTIFS(AL26:AU26,"A")&gt;0,COUNTIFS(AL26:AU26,"")&gt;0,COUNTIF(AL26:AU26,"N/O")),0,1)</f>
        <v>0</v>
      </c>
      <c r="EQ26" s="54">
        <f t="shared" si="28"/>
        <v>0</v>
      </c>
      <c r="ER26" s="54">
        <f t="shared" si="28"/>
        <v>0</v>
      </c>
      <c r="ES26" s="54">
        <f t="shared" si="28"/>
        <v>0</v>
      </c>
      <c r="ET26" s="54">
        <f t="shared" si="28"/>
        <v>0</v>
      </c>
      <c r="EU26" s="54">
        <f t="shared" si="28"/>
        <v>0</v>
      </c>
      <c r="EV26" s="54">
        <f t="shared" si="28"/>
        <v>0</v>
      </c>
      <c r="EW26" s="54">
        <f t="shared" si="28"/>
        <v>0</v>
      </c>
      <c r="EX26" s="54">
        <f t="shared" si="28"/>
        <v>0</v>
      </c>
      <c r="EY26" s="55">
        <f t="shared" si="28"/>
        <v>0</v>
      </c>
      <c r="FA26" s="56" t="str">
        <f t="shared" si="29"/>
        <v>Non Compliance</v>
      </c>
      <c r="FB26" s="56" t="str">
        <f t="shared" si="30"/>
        <v>Compliance</v>
      </c>
      <c r="FC26" s="56" t="str">
        <f t="shared" si="31"/>
        <v>Compliance</v>
      </c>
      <c r="FD26" s="1">
        <f>VLOOKUP(C26,[2]SALARY!$B$9:$H$110,7,0)</f>
        <v>20</v>
      </c>
      <c r="FE26" s="68">
        <f t="shared" si="33"/>
        <v>0</v>
      </c>
    </row>
    <row r="27" spans="2:161" ht="20.100000000000001" customHeight="1" thickBot="1" x14ac:dyDescent="0.3">
      <c r="B27" s="42">
        <v>14</v>
      </c>
      <c r="C27" s="43">
        <v>5434</v>
      </c>
      <c r="D27" s="44" t="s">
        <v>52</v>
      </c>
      <c r="E27" s="45" t="s">
        <v>119</v>
      </c>
      <c r="F27" s="18" t="str">
        <f>IFERROR(VLOOKUP(E27,'[1]Designation with Pershift Cost'!$B$3:$C$25,2,0),"")</f>
        <v/>
      </c>
      <c r="G27" s="46" t="s">
        <v>11</v>
      </c>
      <c r="H27" s="46" t="s">
        <v>11</v>
      </c>
      <c r="I27" s="46" t="s">
        <v>11</v>
      </c>
      <c r="J27" s="46" t="s">
        <v>11</v>
      </c>
      <c r="K27" s="46" t="s">
        <v>26</v>
      </c>
      <c r="L27" s="118" t="s">
        <v>10</v>
      </c>
      <c r="M27" s="46" t="s">
        <v>11</v>
      </c>
      <c r="N27" s="46" t="s">
        <v>10</v>
      </c>
      <c r="O27" s="133" t="s">
        <v>10</v>
      </c>
      <c r="P27" s="133" t="s">
        <v>10</v>
      </c>
      <c r="Q27" s="47" t="s">
        <v>10</v>
      </c>
      <c r="R27" s="47" t="s">
        <v>26</v>
      </c>
      <c r="S27" s="46" t="s">
        <v>10</v>
      </c>
      <c r="T27" s="47" t="s">
        <v>10</v>
      </c>
      <c r="U27" s="47" t="s">
        <v>10</v>
      </c>
      <c r="V27" s="47" t="s">
        <v>10</v>
      </c>
      <c r="W27" s="47" t="s">
        <v>10</v>
      </c>
      <c r="X27" s="47" t="s">
        <v>10</v>
      </c>
      <c r="Y27" s="47" t="s">
        <v>26</v>
      </c>
      <c r="Z27" s="47" t="s">
        <v>10</v>
      </c>
      <c r="AA27" s="47" t="s">
        <v>10</v>
      </c>
      <c r="AB27" s="47" t="s">
        <v>10</v>
      </c>
      <c r="AC27" s="47" t="s">
        <v>10</v>
      </c>
      <c r="AD27" s="47" t="s">
        <v>10</v>
      </c>
      <c r="AE27" s="47" t="s">
        <v>10</v>
      </c>
      <c r="AF27" s="47" t="s">
        <v>26</v>
      </c>
      <c r="AG27" s="47" t="s">
        <v>12</v>
      </c>
      <c r="AH27" s="47" t="s">
        <v>12</v>
      </c>
      <c r="AI27" s="47" t="s">
        <v>12</v>
      </c>
      <c r="AJ27" s="47" t="s">
        <v>12</v>
      </c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>
        <f t="shared" si="3"/>
        <v>17</v>
      </c>
      <c r="AX27" s="48">
        <f t="shared" si="4"/>
        <v>5</v>
      </c>
      <c r="AY27" s="48">
        <f t="shared" si="5"/>
        <v>4</v>
      </c>
      <c r="AZ27" s="48">
        <f t="shared" si="6"/>
        <v>0</v>
      </c>
      <c r="BA27" s="48">
        <f t="shared" si="7"/>
        <v>0</v>
      </c>
      <c r="BB27" s="48">
        <f t="shared" si="8"/>
        <v>0</v>
      </c>
      <c r="BC27" s="48">
        <f t="shared" si="9"/>
        <v>0</v>
      </c>
      <c r="BD27" s="48">
        <f t="shared" si="10"/>
        <v>0</v>
      </c>
      <c r="BE27" s="48">
        <f t="shared" si="11"/>
        <v>0</v>
      </c>
      <c r="BF27" s="48">
        <f t="shared" si="12"/>
        <v>0</v>
      </c>
      <c r="BG27" s="48">
        <f t="shared" si="13"/>
        <v>0</v>
      </c>
      <c r="BH27" s="48">
        <f t="shared" si="14"/>
        <v>0</v>
      </c>
      <c r="BI27" s="48">
        <f t="shared" si="15"/>
        <v>0</v>
      </c>
      <c r="BJ27" s="48">
        <f t="shared" si="16"/>
        <v>0</v>
      </c>
      <c r="BK27" s="47"/>
      <c r="BL27" s="47"/>
      <c r="BM27" s="48">
        <f t="shared" si="17"/>
        <v>4</v>
      </c>
      <c r="BN27" s="48">
        <f t="shared" si="18"/>
        <v>0</v>
      </c>
      <c r="BO27" s="49">
        <f t="shared" si="19"/>
        <v>26</v>
      </c>
      <c r="BP27" s="50">
        <f t="shared" si="32"/>
        <v>30</v>
      </c>
      <c r="BQ27" s="51">
        <f t="shared" si="21"/>
        <v>0</v>
      </c>
      <c r="BR27" s="51">
        <f t="shared" si="22"/>
        <v>0</v>
      </c>
      <c r="BS27" s="52"/>
      <c r="BU27" s="53">
        <f t="shared" si="36"/>
        <v>0</v>
      </c>
      <c r="BV27" s="54">
        <f t="shared" si="36"/>
        <v>0</v>
      </c>
      <c r="BW27" s="54">
        <f t="shared" si="36"/>
        <v>0</v>
      </c>
      <c r="BX27" s="54">
        <f t="shared" si="36"/>
        <v>0</v>
      </c>
      <c r="BY27" s="54">
        <f t="shared" si="36"/>
        <v>0</v>
      </c>
      <c r="BZ27" s="54">
        <f t="shared" si="36"/>
        <v>0</v>
      </c>
      <c r="CA27" s="54">
        <f t="shared" si="36"/>
        <v>0</v>
      </c>
      <c r="CB27" s="54">
        <f t="shared" si="36"/>
        <v>0</v>
      </c>
      <c r="CC27" s="54">
        <f t="shared" si="36"/>
        <v>0</v>
      </c>
      <c r="CD27" s="54">
        <f t="shared" si="36"/>
        <v>0</v>
      </c>
      <c r="CE27" s="54">
        <f t="shared" si="36"/>
        <v>0</v>
      </c>
      <c r="CF27" s="54">
        <f t="shared" si="36"/>
        <v>0</v>
      </c>
      <c r="CG27" s="54">
        <f t="shared" si="36"/>
        <v>0</v>
      </c>
      <c r="CH27" s="54">
        <f t="shared" si="36"/>
        <v>0</v>
      </c>
      <c r="CI27" s="54">
        <f t="shared" si="36"/>
        <v>0</v>
      </c>
      <c r="CJ27" s="54">
        <f t="shared" si="34"/>
        <v>0</v>
      </c>
      <c r="CK27" s="54">
        <f t="shared" si="34"/>
        <v>0</v>
      </c>
      <c r="CL27" s="54">
        <f t="shared" si="34"/>
        <v>0</v>
      </c>
      <c r="CM27" s="54">
        <f t="shared" si="34"/>
        <v>0</v>
      </c>
      <c r="CN27" s="54">
        <f t="shared" si="34"/>
        <v>0</v>
      </c>
      <c r="CO27" s="54">
        <f t="shared" si="34"/>
        <v>0</v>
      </c>
      <c r="CP27" s="54">
        <f t="shared" si="34"/>
        <v>0</v>
      </c>
      <c r="CQ27" s="54">
        <f t="shared" si="34"/>
        <v>0</v>
      </c>
      <c r="CR27" s="54">
        <f t="shared" si="34"/>
        <v>0</v>
      </c>
      <c r="CS27" s="54">
        <f t="shared" si="34"/>
        <v>0</v>
      </c>
      <c r="CT27" s="54">
        <f t="shared" si="34"/>
        <v>0</v>
      </c>
      <c r="CU27" s="54">
        <f t="shared" si="34"/>
        <v>0</v>
      </c>
      <c r="CV27" s="54">
        <f t="shared" si="34"/>
        <v>0</v>
      </c>
      <c r="CW27" s="54">
        <f t="shared" si="34"/>
        <v>0</v>
      </c>
      <c r="CX27" s="54">
        <f t="shared" si="34"/>
        <v>0</v>
      </c>
      <c r="CY27" s="54">
        <f t="shared" si="34"/>
        <v>0</v>
      </c>
      <c r="CZ27" s="54">
        <f t="shared" si="37"/>
        <v>0</v>
      </c>
      <c r="DA27" s="54">
        <f t="shared" si="25"/>
        <v>0</v>
      </c>
      <c r="DB27" s="54">
        <f t="shared" si="25"/>
        <v>0</v>
      </c>
      <c r="DC27" s="54">
        <f t="shared" si="25"/>
        <v>0</v>
      </c>
      <c r="DD27" s="54">
        <f t="shared" si="25"/>
        <v>0</v>
      </c>
      <c r="DE27" s="54">
        <f t="shared" si="25"/>
        <v>0</v>
      </c>
      <c r="DF27" s="54">
        <f t="shared" si="25"/>
        <v>0</v>
      </c>
      <c r="DG27" s="54">
        <f t="shared" si="25"/>
        <v>0</v>
      </c>
      <c r="DH27" s="54">
        <f t="shared" si="25"/>
        <v>0</v>
      </c>
      <c r="DI27" s="55">
        <f t="shared" si="25"/>
        <v>0</v>
      </c>
      <c r="DK27" s="53">
        <f t="shared" si="38"/>
        <v>0</v>
      </c>
      <c r="DL27" s="54">
        <f t="shared" si="38"/>
        <v>0</v>
      </c>
      <c r="DM27" s="54">
        <f t="shared" si="38"/>
        <v>0</v>
      </c>
      <c r="DN27" s="54">
        <f t="shared" si="38"/>
        <v>0</v>
      </c>
      <c r="DO27" s="54">
        <f t="shared" si="38"/>
        <v>0</v>
      </c>
      <c r="DP27" s="54">
        <f t="shared" si="38"/>
        <v>0</v>
      </c>
      <c r="DQ27" s="54">
        <f t="shared" si="38"/>
        <v>0</v>
      </c>
      <c r="DR27" s="54">
        <f t="shared" si="38"/>
        <v>0</v>
      </c>
      <c r="DS27" s="54">
        <f t="shared" si="38"/>
        <v>0</v>
      </c>
      <c r="DT27" s="54">
        <f t="shared" si="38"/>
        <v>0</v>
      </c>
      <c r="DU27" s="54">
        <f t="shared" si="38"/>
        <v>0</v>
      </c>
      <c r="DV27" s="54">
        <f t="shared" si="38"/>
        <v>0</v>
      </c>
      <c r="DW27" s="54">
        <f t="shared" si="38"/>
        <v>0</v>
      </c>
      <c r="DX27" s="54">
        <f t="shared" si="38"/>
        <v>0</v>
      </c>
      <c r="DY27" s="54">
        <f t="shared" si="38"/>
        <v>0</v>
      </c>
      <c r="DZ27" s="54">
        <f t="shared" si="35"/>
        <v>0</v>
      </c>
      <c r="EA27" s="54">
        <f t="shared" si="35"/>
        <v>0</v>
      </c>
      <c r="EB27" s="54">
        <f t="shared" si="35"/>
        <v>0</v>
      </c>
      <c r="EC27" s="54">
        <f t="shared" si="35"/>
        <v>0</v>
      </c>
      <c r="ED27" s="54">
        <f t="shared" si="35"/>
        <v>0</v>
      </c>
      <c r="EE27" s="54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5"/>
        <v>0</v>
      </c>
      <c r="EN27" s="54">
        <f t="shared" si="35"/>
        <v>0</v>
      </c>
      <c r="EO27" s="54">
        <f t="shared" si="35"/>
        <v>0</v>
      </c>
      <c r="EP27" s="54">
        <f t="shared" si="39"/>
        <v>0</v>
      </c>
      <c r="EQ27" s="54">
        <f t="shared" si="28"/>
        <v>0</v>
      </c>
      <c r="ER27" s="54">
        <f t="shared" si="28"/>
        <v>0</v>
      </c>
      <c r="ES27" s="54">
        <f t="shared" si="28"/>
        <v>0</v>
      </c>
      <c r="ET27" s="54">
        <f t="shared" si="28"/>
        <v>0</v>
      </c>
      <c r="EU27" s="54">
        <f t="shared" si="28"/>
        <v>0</v>
      </c>
      <c r="EV27" s="54">
        <f t="shared" si="28"/>
        <v>0</v>
      </c>
      <c r="EW27" s="54">
        <f t="shared" si="28"/>
        <v>0</v>
      </c>
      <c r="EX27" s="54">
        <f t="shared" si="28"/>
        <v>0</v>
      </c>
      <c r="EY27" s="55">
        <f t="shared" si="28"/>
        <v>0</v>
      </c>
      <c r="FA27" s="56" t="str">
        <f t="shared" si="29"/>
        <v>Compliance</v>
      </c>
      <c r="FB27" s="56" t="str">
        <f t="shared" si="30"/>
        <v>Compliance</v>
      </c>
      <c r="FC27" s="56" t="str">
        <f t="shared" si="31"/>
        <v>Compliance</v>
      </c>
      <c r="FD27" s="1">
        <f>VLOOKUP(C27,[2]SALARY!$B$9:$H$110,7,0)</f>
        <v>26</v>
      </c>
      <c r="FE27" s="68">
        <f t="shared" si="33"/>
        <v>0</v>
      </c>
    </row>
    <row r="28" spans="2:161" ht="20.100000000000001" customHeight="1" thickBot="1" x14ac:dyDescent="0.3">
      <c r="B28" s="42">
        <v>15</v>
      </c>
      <c r="C28" s="43">
        <v>5295</v>
      </c>
      <c r="D28" s="44" t="s">
        <v>53</v>
      </c>
      <c r="E28" s="45" t="s">
        <v>119</v>
      </c>
      <c r="F28" s="18" t="str">
        <f>IFERROR(VLOOKUP(E28,'[1]Designation with Pershift Cost'!$B$3:$C$25,2,0),"")</f>
        <v/>
      </c>
      <c r="G28" s="126" t="s">
        <v>10</v>
      </c>
      <c r="H28" s="46" t="s">
        <v>10</v>
      </c>
      <c r="I28" s="126" t="s">
        <v>10</v>
      </c>
      <c r="J28" s="46" t="s">
        <v>26</v>
      </c>
      <c r="K28" s="46" t="s">
        <v>10</v>
      </c>
      <c r="L28" s="118" t="s">
        <v>10</v>
      </c>
      <c r="M28" s="46" t="s">
        <v>10</v>
      </c>
      <c r="N28" s="46" t="s">
        <v>10</v>
      </c>
      <c r="O28" s="133" t="s">
        <v>10</v>
      </c>
      <c r="P28" s="133" t="s">
        <v>10</v>
      </c>
      <c r="Q28" s="47" t="s">
        <v>26</v>
      </c>
      <c r="R28" s="47" t="s">
        <v>10</v>
      </c>
      <c r="S28" s="46" t="s">
        <v>10</v>
      </c>
      <c r="T28" s="47" t="s">
        <v>10</v>
      </c>
      <c r="U28" s="47" t="s">
        <v>10</v>
      </c>
      <c r="V28" s="47" t="s">
        <v>10</v>
      </c>
      <c r="W28" s="47" t="s">
        <v>10</v>
      </c>
      <c r="X28" s="47" t="s">
        <v>26</v>
      </c>
      <c r="Y28" s="47" t="s">
        <v>10</v>
      </c>
      <c r="Z28" s="47" t="s">
        <v>10</v>
      </c>
      <c r="AA28" s="47" t="s">
        <v>10</v>
      </c>
      <c r="AB28" s="47" t="s">
        <v>10</v>
      </c>
      <c r="AC28" s="47" t="s">
        <v>10</v>
      </c>
      <c r="AD28" s="47" t="s">
        <v>10</v>
      </c>
      <c r="AE28" s="47" t="s">
        <v>26</v>
      </c>
      <c r="AF28" s="47" t="s">
        <v>10</v>
      </c>
      <c r="AG28" s="47" t="s">
        <v>10</v>
      </c>
      <c r="AH28" s="47" t="s">
        <v>27</v>
      </c>
      <c r="AI28" s="47" t="s">
        <v>10</v>
      </c>
      <c r="AJ28" s="47" t="s">
        <v>10</v>
      </c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>
        <f t="shared" si="3"/>
        <v>25</v>
      </c>
      <c r="AX28" s="48">
        <f t="shared" si="4"/>
        <v>0</v>
      </c>
      <c r="AY28" s="48">
        <f t="shared" si="5"/>
        <v>0</v>
      </c>
      <c r="AZ28" s="48">
        <f t="shared" si="6"/>
        <v>0</v>
      </c>
      <c r="BA28" s="48">
        <f t="shared" si="7"/>
        <v>0</v>
      </c>
      <c r="BB28" s="48">
        <f t="shared" si="8"/>
        <v>0</v>
      </c>
      <c r="BC28" s="48">
        <f t="shared" si="9"/>
        <v>0</v>
      </c>
      <c r="BD28" s="48">
        <f t="shared" si="10"/>
        <v>0</v>
      </c>
      <c r="BE28" s="48">
        <f t="shared" si="11"/>
        <v>0</v>
      </c>
      <c r="BF28" s="48">
        <f t="shared" si="12"/>
        <v>0</v>
      </c>
      <c r="BG28" s="48">
        <f t="shared" si="13"/>
        <v>0</v>
      </c>
      <c r="BH28" s="48">
        <f t="shared" si="14"/>
        <v>0</v>
      </c>
      <c r="BI28" s="48">
        <f t="shared" si="15"/>
        <v>0</v>
      </c>
      <c r="BJ28" s="48">
        <f t="shared" si="16"/>
        <v>0</v>
      </c>
      <c r="BK28" s="47"/>
      <c r="BL28" s="47"/>
      <c r="BM28" s="48">
        <f t="shared" si="17"/>
        <v>4</v>
      </c>
      <c r="BN28" s="48">
        <f t="shared" si="18"/>
        <v>1</v>
      </c>
      <c r="BO28" s="49">
        <f t="shared" si="19"/>
        <v>25</v>
      </c>
      <c r="BP28" s="95">
        <f t="shared" si="32"/>
        <v>30</v>
      </c>
      <c r="BQ28" s="51">
        <f t="shared" si="21"/>
        <v>0</v>
      </c>
      <c r="BR28" s="51">
        <f t="shared" si="22"/>
        <v>0</v>
      </c>
      <c r="BS28" s="52"/>
      <c r="BU28" s="53">
        <f t="shared" si="36"/>
        <v>0</v>
      </c>
      <c r="BV28" s="54">
        <f t="shared" si="36"/>
        <v>0</v>
      </c>
      <c r="BW28" s="54">
        <f t="shared" si="36"/>
        <v>0</v>
      </c>
      <c r="BX28" s="54">
        <f t="shared" si="36"/>
        <v>0</v>
      </c>
      <c r="BY28" s="54">
        <f t="shared" si="36"/>
        <v>0</v>
      </c>
      <c r="BZ28" s="54">
        <f t="shared" si="36"/>
        <v>0</v>
      </c>
      <c r="CA28" s="54">
        <f t="shared" si="36"/>
        <v>0</v>
      </c>
      <c r="CB28" s="54">
        <f t="shared" si="36"/>
        <v>0</v>
      </c>
      <c r="CC28" s="54">
        <f t="shared" si="36"/>
        <v>0</v>
      </c>
      <c r="CD28" s="54">
        <f t="shared" si="36"/>
        <v>0</v>
      </c>
      <c r="CE28" s="54">
        <f t="shared" si="36"/>
        <v>0</v>
      </c>
      <c r="CF28" s="54">
        <f t="shared" si="36"/>
        <v>0</v>
      </c>
      <c r="CG28" s="54">
        <f t="shared" si="36"/>
        <v>0</v>
      </c>
      <c r="CH28" s="54">
        <f t="shared" si="36"/>
        <v>0</v>
      </c>
      <c r="CI28" s="54">
        <f t="shared" si="36"/>
        <v>0</v>
      </c>
      <c r="CJ28" s="54">
        <f t="shared" si="34"/>
        <v>0</v>
      </c>
      <c r="CK28" s="54">
        <f t="shared" si="34"/>
        <v>0</v>
      </c>
      <c r="CL28" s="54">
        <f t="shared" si="34"/>
        <v>0</v>
      </c>
      <c r="CM28" s="54">
        <f t="shared" si="34"/>
        <v>0</v>
      </c>
      <c r="CN28" s="54">
        <f t="shared" si="34"/>
        <v>0</v>
      </c>
      <c r="CO28" s="54">
        <f t="shared" si="34"/>
        <v>0</v>
      </c>
      <c r="CP28" s="54">
        <f t="shared" si="34"/>
        <v>0</v>
      </c>
      <c r="CQ28" s="54">
        <f t="shared" si="34"/>
        <v>0</v>
      </c>
      <c r="CR28" s="54">
        <f t="shared" si="34"/>
        <v>0</v>
      </c>
      <c r="CS28" s="54">
        <f t="shared" si="34"/>
        <v>0</v>
      </c>
      <c r="CT28" s="54">
        <f t="shared" si="34"/>
        <v>0</v>
      </c>
      <c r="CU28" s="54">
        <f t="shared" si="34"/>
        <v>0</v>
      </c>
      <c r="CV28" s="54">
        <f t="shared" si="34"/>
        <v>0</v>
      </c>
      <c r="CW28" s="54">
        <f t="shared" si="34"/>
        <v>0</v>
      </c>
      <c r="CX28" s="54">
        <f t="shared" si="34"/>
        <v>0</v>
      </c>
      <c r="CY28" s="54">
        <f t="shared" si="34"/>
        <v>0</v>
      </c>
      <c r="CZ28" s="54">
        <f t="shared" si="37"/>
        <v>0</v>
      </c>
      <c r="DA28" s="54">
        <f t="shared" si="25"/>
        <v>0</v>
      </c>
      <c r="DB28" s="54">
        <f t="shared" si="25"/>
        <v>0</v>
      </c>
      <c r="DC28" s="54">
        <f t="shared" si="25"/>
        <v>0</v>
      </c>
      <c r="DD28" s="54">
        <f t="shared" si="25"/>
        <v>0</v>
      </c>
      <c r="DE28" s="54">
        <f t="shared" si="25"/>
        <v>0</v>
      </c>
      <c r="DF28" s="54">
        <f t="shared" si="25"/>
        <v>0</v>
      </c>
      <c r="DG28" s="54">
        <f t="shared" si="25"/>
        <v>0</v>
      </c>
      <c r="DH28" s="54">
        <f t="shared" si="25"/>
        <v>0</v>
      </c>
      <c r="DI28" s="55">
        <f t="shared" si="25"/>
        <v>0</v>
      </c>
      <c r="DK28" s="53">
        <f t="shared" si="38"/>
        <v>0</v>
      </c>
      <c r="DL28" s="54">
        <f t="shared" si="38"/>
        <v>0</v>
      </c>
      <c r="DM28" s="54">
        <f t="shared" si="38"/>
        <v>0</v>
      </c>
      <c r="DN28" s="54">
        <f t="shared" si="38"/>
        <v>0</v>
      </c>
      <c r="DO28" s="54">
        <f t="shared" si="38"/>
        <v>0</v>
      </c>
      <c r="DP28" s="54">
        <f t="shared" si="38"/>
        <v>0</v>
      </c>
      <c r="DQ28" s="54">
        <f t="shared" si="38"/>
        <v>0</v>
      </c>
      <c r="DR28" s="54">
        <f t="shared" si="38"/>
        <v>0</v>
      </c>
      <c r="DS28" s="54">
        <f t="shared" si="38"/>
        <v>0</v>
      </c>
      <c r="DT28" s="54">
        <f t="shared" si="38"/>
        <v>0</v>
      </c>
      <c r="DU28" s="54">
        <f t="shared" si="38"/>
        <v>0</v>
      </c>
      <c r="DV28" s="54">
        <f t="shared" si="38"/>
        <v>0</v>
      </c>
      <c r="DW28" s="54">
        <f t="shared" si="38"/>
        <v>0</v>
      </c>
      <c r="DX28" s="54">
        <f t="shared" si="38"/>
        <v>0</v>
      </c>
      <c r="DY28" s="54">
        <f t="shared" si="38"/>
        <v>0</v>
      </c>
      <c r="DZ28" s="54">
        <f t="shared" si="35"/>
        <v>0</v>
      </c>
      <c r="EA28" s="54">
        <f t="shared" si="35"/>
        <v>0</v>
      </c>
      <c r="EB28" s="54">
        <f t="shared" si="35"/>
        <v>0</v>
      </c>
      <c r="EC28" s="54">
        <f t="shared" si="35"/>
        <v>0</v>
      </c>
      <c r="ED28" s="54">
        <f t="shared" si="35"/>
        <v>0</v>
      </c>
      <c r="EE28" s="54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5"/>
        <v>0</v>
      </c>
      <c r="EN28" s="54">
        <f t="shared" si="35"/>
        <v>0</v>
      </c>
      <c r="EO28" s="54">
        <f t="shared" si="35"/>
        <v>0</v>
      </c>
      <c r="EP28" s="54">
        <f t="shared" si="39"/>
        <v>0</v>
      </c>
      <c r="EQ28" s="54">
        <f t="shared" si="28"/>
        <v>0</v>
      </c>
      <c r="ER28" s="54">
        <f t="shared" si="28"/>
        <v>0</v>
      </c>
      <c r="ES28" s="54">
        <f t="shared" si="28"/>
        <v>0</v>
      </c>
      <c r="ET28" s="54">
        <f t="shared" si="28"/>
        <v>0</v>
      </c>
      <c r="EU28" s="54">
        <f t="shared" si="28"/>
        <v>0</v>
      </c>
      <c r="EV28" s="54">
        <f t="shared" si="28"/>
        <v>0</v>
      </c>
      <c r="EW28" s="54">
        <f t="shared" si="28"/>
        <v>0</v>
      </c>
      <c r="EX28" s="54">
        <f t="shared" si="28"/>
        <v>0</v>
      </c>
      <c r="EY28" s="55">
        <f t="shared" si="28"/>
        <v>0</v>
      </c>
      <c r="FA28" s="56" t="str">
        <f t="shared" si="29"/>
        <v>Compliance</v>
      </c>
      <c r="FB28" s="56" t="str">
        <f t="shared" si="30"/>
        <v>Compliance</v>
      </c>
      <c r="FC28" s="56" t="str">
        <f t="shared" si="31"/>
        <v>Compliance</v>
      </c>
      <c r="FD28" s="1">
        <f>VLOOKUP(C28,[2]SALARY!$B$9:$H$110,7,0)</f>
        <v>25</v>
      </c>
      <c r="FE28" s="68">
        <f t="shared" si="33"/>
        <v>0</v>
      </c>
    </row>
    <row r="29" spans="2:161" ht="20.100000000000001" customHeight="1" thickBot="1" x14ac:dyDescent="0.3">
      <c r="B29" s="42">
        <v>16</v>
      </c>
      <c r="C29" s="43">
        <v>5320</v>
      </c>
      <c r="D29" s="44" t="s">
        <v>54</v>
      </c>
      <c r="E29" s="45" t="s">
        <v>118</v>
      </c>
      <c r="F29" s="18" t="str">
        <f>IFERROR(VLOOKUP(E29,'[1]Designation with Pershift Cost'!$B$3:$C$25,2,0),"")</f>
        <v/>
      </c>
      <c r="G29" s="46" t="s">
        <v>12</v>
      </c>
      <c r="H29" s="46" t="s">
        <v>12</v>
      </c>
      <c r="I29" s="46" t="s">
        <v>12</v>
      </c>
      <c r="J29" s="46" t="s">
        <v>12</v>
      </c>
      <c r="K29" s="46" t="s">
        <v>26</v>
      </c>
      <c r="L29" s="126" t="s">
        <v>11</v>
      </c>
      <c r="M29" s="46" t="s">
        <v>11</v>
      </c>
      <c r="N29" s="46" t="s">
        <v>11</v>
      </c>
      <c r="O29" s="46" t="s">
        <v>11</v>
      </c>
      <c r="P29" s="46" t="s">
        <v>12</v>
      </c>
      <c r="Q29" s="46" t="s">
        <v>11</v>
      </c>
      <c r="R29" s="46" t="s">
        <v>11</v>
      </c>
      <c r="S29" s="46" t="s">
        <v>26</v>
      </c>
      <c r="T29" s="47" t="s">
        <v>27</v>
      </c>
      <c r="U29" s="46" t="s">
        <v>27</v>
      </c>
      <c r="V29" s="46" t="s">
        <v>27</v>
      </c>
      <c r="W29" s="46" t="s">
        <v>11</v>
      </c>
      <c r="X29" s="46" t="s">
        <v>11</v>
      </c>
      <c r="Y29" s="193" t="s">
        <v>11</v>
      </c>
      <c r="Z29" s="46" t="s">
        <v>11</v>
      </c>
      <c r="AA29" s="47" t="s">
        <v>11</v>
      </c>
      <c r="AB29" s="46" t="s">
        <v>11</v>
      </c>
      <c r="AC29" s="46" t="s">
        <v>11</v>
      </c>
      <c r="AD29" s="47" t="s">
        <v>26</v>
      </c>
      <c r="AE29" s="46" t="s">
        <v>11</v>
      </c>
      <c r="AF29" s="47" t="s">
        <v>10</v>
      </c>
      <c r="AG29" s="47" t="s">
        <v>10</v>
      </c>
      <c r="AH29" s="47" t="s">
        <v>10</v>
      </c>
      <c r="AI29" s="47" t="s">
        <v>10</v>
      </c>
      <c r="AJ29" s="47" t="s">
        <v>10</v>
      </c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>
        <f t="shared" si="3"/>
        <v>5</v>
      </c>
      <c r="AX29" s="48">
        <f t="shared" si="4"/>
        <v>14</v>
      </c>
      <c r="AY29" s="48">
        <f t="shared" si="5"/>
        <v>5</v>
      </c>
      <c r="AZ29" s="48">
        <f t="shared" si="6"/>
        <v>0</v>
      </c>
      <c r="BA29" s="48">
        <f t="shared" si="7"/>
        <v>0</v>
      </c>
      <c r="BB29" s="48">
        <f t="shared" si="8"/>
        <v>0</v>
      </c>
      <c r="BC29" s="48">
        <f t="shared" si="9"/>
        <v>0</v>
      </c>
      <c r="BD29" s="48">
        <f t="shared" si="10"/>
        <v>0</v>
      </c>
      <c r="BE29" s="48">
        <f t="shared" si="11"/>
        <v>0</v>
      </c>
      <c r="BF29" s="48">
        <f t="shared" si="12"/>
        <v>0</v>
      </c>
      <c r="BG29" s="48">
        <f t="shared" si="13"/>
        <v>0</v>
      </c>
      <c r="BH29" s="48">
        <f t="shared" si="14"/>
        <v>0</v>
      </c>
      <c r="BI29" s="48">
        <f t="shared" si="15"/>
        <v>0</v>
      </c>
      <c r="BJ29" s="48">
        <f t="shared" si="16"/>
        <v>0</v>
      </c>
      <c r="BK29" s="47"/>
      <c r="BL29" s="47"/>
      <c r="BM29" s="48">
        <f t="shared" si="17"/>
        <v>3</v>
      </c>
      <c r="BN29" s="48">
        <f t="shared" si="18"/>
        <v>3</v>
      </c>
      <c r="BO29" s="49">
        <f t="shared" si="19"/>
        <v>24</v>
      </c>
      <c r="BP29" s="50">
        <f t="shared" si="32"/>
        <v>30</v>
      </c>
      <c r="BQ29" s="51">
        <f t="shared" si="21"/>
        <v>0</v>
      </c>
      <c r="BR29" s="51">
        <f t="shared" si="22"/>
        <v>0</v>
      </c>
      <c r="BS29" s="52"/>
      <c r="BU29" s="53">
        <f t="shared" si="36"/>
        <v>0</v>
      </c>
      <c r="BV29" s="54">
        <f t="shared" si="36"/>
        <v>0</v>
      </c>
      <c r="BW29" s="54">
        <f t="shared" si="36"/>
        <v>0</v>
      </c>
      <c r="BX29" s="54">
        <f t="shared" si="36"/>
        <v>0</v>
      </c>
      <c r="BY29" s="54">
        <f t="shared" si="36"/>
        <v>0</v>
      </c>
      <c r="BZ29" s="54">
        <f t="shared" si="36"/>
        <v>1</v>
      </c>
      <c r="CA29" s="54">
        <f t="shared" si="36"/>
        <v>0</v>
      </c>
      <c r="CB29" s="54">
        <f t="shared" si="36"/>
        <v>0</v>
      </c>
      <c r="CC29" s="54">
        <f t="shared" si="36"/>
        <v>0</v>
      </c>
      <c r="CD29" s="54">
        <f t="shared" si="36"/>
        <v>0</v>
      </c>
      <c r="CE29" s="54">
        <f t="shared" si="36"/>
        <v>0</v>
      </c>
      <c r="CF29" s="54">
        <f t="shared" si="36"/>
        <v>0</v>
      </c>
      <c r="CG29" s="54">
        <f t="shared" si="36"/>
        <v>0</v>
      </c>
      <c r="CH29" s="54">
        <f t="shared" si="36"/>
        <v>1</v>
      </c>
      <c r="CI29" s="54">
        <f t="shared" si="36"/>
        <v>1</v>
      </c>
      <c r="CJ29" s="54">
        <f t="shared" si="34"/>
        <v>1</v>
      </c>
      <c r="CK29" s="54">
        <f t="shared" si="34"/>
        <v>1</v>
      </c>
      <c r="CL29" s="54">
        <f t="shared" si="34"/>
        <v>0</v>
      </c>
      <c r="CM29" s="54">
        <f t="shared" si="34"/>
        <v>0</v>
      </c>
      <c r="CN29" s="54">
        <f t="shared" si="34"/>
        <v>0</v>
      </c>
      <c r="CO29" s="54">
        <f t="shared" si="34"/>
        <v>0</v>
      </c>
      <c r="CP29" s="54">
        <f t="shared" si="34"/>
        <v>0</v>
      </c>
      <c r="CQ29" s="54">
        <f t="shared" si="34"/>
        <v>0</v>
      </c>
      <c r="CR29" s="54">
        <f t="shared" si="34"/>
        <v>0</v>
      </c>
      <c r="CS29" s="54">
        <f t="shared" si="34"/>
        <v>0</v>
      </c>
      <c r="CT29" s="54">
        <f t="shared" si="34"/>
        <v>0</v>
      </c>
      <c r="CU29" s="54">
        <f t="shared" si="34"/>
        <v>0</v>
      </c>
      <c r="CV29" s="54">
        <f t="shared" si="34"/>
        <v>0</v>
      </c>
      <c r="CW29" s="54">
        <f t="shared" si="34"/>
        <v>0</v>
      </c>
      <c r="CX29" s="54">
        <f t="shared" si="34"/>
        <v>0</v>
      </c>
      <c r="CY29" s="54">
        <f t="shared" si="34"/>
        <v>0</v>
      </c>
      <c r="CZ29" s="54">
        <f t="shared" si="37"/>
        <v>0</v>
      </c>
      <c r="DA29" s="54">
        <f t="shared" si="25"/>
        <v>0</v>
      </c>
      <c r="DB29" s="54">
        <f t="shared" si="25"/>
        <v>0</v>
      </c>
      <c r="DC29" s="54">
        <f t="shared" si="25"/>
        <v>0</v>
      </c>
      <c r="DD29" s="54">
        <f t="shared" si="25"/>
        <v>0</v>
      </c>
      <c r="DE29" s="54">
        <f t="shared" si="25"/>
        <v>0</v>
      </c>
      <c r="DF29" s="54">
        <f t="shared" si="25"/>
        <v>0</v>
      </c>
      <c r="DG29" s="54">
        <f t="shared" si="25"/>
        <v>0</v>
      </c>
      <c r="DH29" s="54">
        <f t="shared" si="25"/>
        <v>0</v>
      </c>
      <c r="DI29" s="55">
        <f t="shared" si="25"/>
        <v>0</v>
      </c>
      <c r="DK29" s="53">
        <f t="shared" si="38"/>
        <v>0</v>
      </c>
      <c r="DL29" s="54">
        <f t="shared" si="38"/>
        <v>0</v>
      </c>
      <c r="DM29" s="54">
        <f t="shared" si="38"/>
        <v>0</v>
      </c>
      <c r="DN29" s="54">
        <f t="shared" si="38"/>
        <v>0</v>
      </c>
      <c r="DO29" s="54">
        <f t="shared" si="38"/>
        <v>0</v>
      </c>
      <c r="DP29" s="54">
        <f t="shared" si="38"/>
        <v>0</v>
      </c>
      <c r="DQ29" s="54">
        <f t="shared" si="38"/>
        <v>0</v>
      </c>
      <c r="DR29" s="54">
        <f t="shared" si="38"/>
        <v>0</v>
      </c>
      <c r="DS29" s="54">
        <f t="shared" si="38"/>
        <v>0</v>
      </c>
      <c r="DT29" s="54">
        <f t="shared" si="38"/>
        <v>0</v>
      </c>
      <c r="DU29" s="54">
        <f t="shared" si="38"/>
        <v>0</v>
      </c>
      <c r="DV29" s="54">
        <f t="shared" si="38"/>
        <v>0</v>
      </c>
      <c r="DW29" s="54">
        <f t="shared" si="38"/>
        <v>0</v>
      </c>
      <c r="DX29" s="54">
        <f t="shared" si="38"/>
        <v>0</v>
      </c>
      <c r="DY29" s="54">
        <f t="shared" si="38"/>
        <v>0</v>
      </c>
      <c r="DZ29" s="54">
        <f t="shared" si="35"/>
        <v>0</v>
      </c>
      <c r="EA29" s="54">
        <f t="shared" si="35"/>
        <v>0</v>
      </c>
      <c r="EB29" s="54">
        <f t="shared" si="35"/>
        <v>0</v>
      </c>
      <c r="EC29" s="54">
        <f t="shared" si="35"/>
        <v>0</v>
      </c>
      <c r="ED29" s="54">
        <f t="shared" si="35"/>
        <v>0</v>
      </c>
      <c r="EE29" s="54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35"/>
        <v>0</v>
      </c>
      <c r="EN29" s="54">
        <f t="shared" si="35"/>
        <v>0</v>
      </c>
      <c r="EO29" s="54">
        <f t="shared" si="35"/>
        <v>0</v>
      </c>
      <c r="EP29" s="54">
        <f t="shared" si="39"/>
        <v>0</v>
      </c>
      <c r="EQ29" s="54">
        <f t="shared" si="28"/>
        <v>0</v>
      </c>
      <c r="ER29" s="54">
        <f t="shared" si="28"/>
        <v>0</v>
      </c>
      <c r="ES29" s="54">
        <f t="shared" si="28"/>
        <v>0</v>
      </c>
      <c r="ET29" s="54">
        <f t="shared" si="28"/>
        <v>0</v>
      </c>
      <c r="EU29" s="54">
        <f t="shared" si="28"/>
        <v>0</v>
      </c>
      <c r="EV29" s="54">
        <f t="shared" si="28"/>
        <v>0</v>
      </c>
      <c r="EW29" s="54">
        <f t="shared" si="28"/>
        <v>0</v>
      </c>
      <c r="EX29" s="54">
        <f t="shared" si="28"/>
        <v>0</v>
      </c>
      <c r="EY29" s="55">
        <f t="shared" si="28"/>
        <v>0</v>
      </c>
      <c r="FA29" s="56" t="str">
        <f t="shared" si="29"/>
        <v>Non Compliance</v>
      </c>
      <c r="FB29" s="56" t="str">
        <f t="shared" si="30"/>
        <v>Compliance</v>
      </c>
      <c r="FC29" s="56" t="str">
        <f t="shared" si="31"/>
        <v>Compliance</v>
      </c>
      <c r="FD29" s="1">
        <f>VLOOKUP(C29,[2]SALARY!$B$9:$H$110,7,0)</f>
        <v>24</v>
      </c>
      <c r="FE29" s="68">
        <f t="shared" si="33"/>
        <v>0</v>
      </c>
    </row>
    <row r="30" spans="2:161" ht="20.100000000000001" customHeight="1" thickBot="1" x14ac:dyDescent="0.3">
      <c r="B30" s="42">
        <v>17</v>
      </c>
      <c r="C30" s="43">
        <v>5445</v>
      </c>
      <c r="D30" s="44" t="s">
        <v>55</v>
      </c>
      <c r="E30" s="45" t="s">
        <v>118</v>
      </c>
      <c r="F30" s="18" t="str">
        <f>IFERROR(VLOOKUP(E30,'[1]Designation with Pershift Cost'!$B$3:$C$25,2,0),"")</f>
        <v/>
      </c>
      <c r="G30" s="46" t="s">
        <v>11</v>
      </c>
      <c r="H30" s="46" t="s">
        <v>11</v>
      </c>
      <c r="I30" s="46" t="s">
        <v>11</v>
      </c>
      <c r="J30" s="46" t="s">
        <v>11</v>
      </c>
      <c r="K30" s="133" t="s">
        <v>11</v>
      </c>
      <c r="L30" s="126" t="s">
        <v>11</v>
      </c>
      <c r="M30" s="46" t="s">
        <v>11</v>
      </c>
      <c r="N30" s="46" t="s">
        <v>11</v>
      </c>
      <c r="O30" s="133" t="s">
        <v>12</v>
      </c>
      <c r="P30" s="46" t="s">
        <v>26</v>
      </c>
      <c r="Q30" s="47" t="s">
        <v>11</v>
      </c>
      <c r="R30" s="46" t="s">
        <v>11</v>
      </c>
      <c r="S30" s="46" t="s">
        <v>11</v>
      </c>
      <c r="T30" s="119" t="s">
        <v>11</v>
      </c>
      <c r="U30" s="47" t="s">
        <v>11</v>
      </c>
      <c r="V30" s="47" t="s">
        <v>11</v>
      </c>
      <c r="W30" s="47" t="s">
        <v>11</v>
      </c>
      <c r="X30" s="47" t="s">
        <v>26</v>
      </c>
      <c r="Y30" s="191" t="s">
        <v>11</v>
      </c>
      <c r="Z30" s="47" t="s">
        <v>11</v>
      </c>
      <c r="AA30" s="47" t="s">
        <v>11</v>
      </c>
      <c r="AB30" s="47" t="s">
        <v>11</v>
      </c>
      <c r="AC30" s="47" t="s">
        <v>11</v>
      </c>
      <c r="AD30" s="47" t="s">
        <v>11</v>
      </c>
      <c r="AE30" s="47" t="s">
        <v>11</v>
      </c>
      <c r="AF30" s="47" t="s">
        <v>26</v>
      </c>
      <c r="AG30" s="47" t="s">
        <v>12</v>
      </c>
      <c r="AH30" s="47" t="s">
        <v>12</v>
      </c>
      <c r="AI30" s="47" t="s">
        <v>27</v>
      </c>
      <c r="AJ30" s="47" t="s">
        <v>27</v>
      </c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>
        <f t="shared" si="3"/>
        <v>0</v>
      </c>
      <c r="AX30" s="48">
        <f t="shared" si="4"/>
        <v>22</v>
      </c>
      <c r="AY30" s="48">
        <f t="shared" si="5"/>
        <v>3</v>
      </c>
      <c r="AZ30" s="48">
        <f t="shared" si="6"/>
        <v>0</v>
      </c>
      <c r="BA30" s="48">
        <f t="shared" si="7"/>
        <v>0</v>
      </c>
      <c r="BB30" s="48">
        <f t="shared" si="8"/>
        <v>0</v>
      </c>
      <c r="BC30" s="48">
        <f t="shared" si="9"/>
        <v>0</v>
      </c>
      <c r="BD30" s="48">
        <f t="shared" si="10"/>
        <v>0</v>
      </c>
      <c r="BE30" s="48">
        <f t="shared" si="11"/>
        <v>0</v>
      </c>
      <c r="BF30" s="48">
        <f t="shared" si="12"/>
        <v>0</v>
      </c>
      <c r="BG30" s="48">
        <f t="shared" si="13"/>
        <v>0</v>
      </c>
      <c r="BH30" s="48">
        <f t="shared" si="14"/>
        <v>0</v>
      </c>
      <c r="BI30" s="48">
        <f t="shared" si="15"/>
        <v>0</v>
      </c>
      <c r="BJ30" s="48">
        <f t="shared" si="16"/>
        <v>0</v>
      </c>
      <c r="BK30" s="47"/>
      <c r="BL30" s="47"/>
      <c r="BM30" s="48">
        <f t="shared" si="17"/>
        <v>3</v>
      </c>
      <c r="BN30" s="48">
        <f t="shared" si="18"/>
        <v>2</v>
      </c>
      <c r="BO30" s="49">
        <f t="shared" si="19"/>
        <v>25</v>
      </c>
      <c r="BP30" s="57">
        <f t="shared" si="32"/>
        <v>30</v>
      </c>
      <c r="BQ30" s="51">
        <f t="shared" si="21"/>
        <v>0</v>
      </c>
      <c r="BR30" s="51">
        <f t="shared" si="22"/>
        <v>0</v>
      </c>
      <c r="BS30" s="52"/>
      <c r="BU30" s="53">
        <f t="shared" si="36"/>
        <v>1</v>
      </c>
      <c r="BV30" s="54">
        <f t="shared" si="36"/>
        <v>1</v>
      </c>
      <c r="BW30" s="54">
        <f t="shared" si="36"/>
        <v>1</v>
      </c>
      <c r="BX30" s="54">
        <f t="shared" si="36"/>
        <v>0</v>
      </c>
      <c r="BY30" s="54">
        <f t="shared" si="36"/>
        <v>0</v>
      </c>
      <c r="BZ30" s="54">
        <f t="shared" si="36"/>
        <v>0</v>
      </c>
      <c r="CA30" s="54">
        <f t="shared" si="36"/>
        <v>0</v>
      </c>
      <c r="CB30" s="54">
        <f t="shared" si="36"/>
        <v>0</v>
      </c>
      <c r="CC30" s="54">
        <f t="shared" si="36"/>
        <v>0</v>
      </c>
      <c r="CD30" s="54">
        <f t="shared" si="36"/>
        <v>0</v>
      </c>
      <c r="CE30" s="54">
        <f t="shared" si="36"/>
        <v>1</v>
      </c>
      <c r="CF30" s="54">
        <f t="shared" si="36"/>
        <v>0</v>
      </c>
      <c r="CG30" s="54">
        <f t="shared" si="36"/>
        <v>0</v>
      </c>
      <c r="CH30" s="54">
        <f t="shared" si="36"/>
        <v>0</v>
      </c>
      <c r="CI30" s="54">
        <f t="shared" si="36"/>
        <v>0</v>
      </c>
      <c r="CJ30" s="54">
        <f t="shared" si="34"/>
        <v>0</v>
      </c>
      <c r="CK30" s="54">
        <f t="shared" si="34"/>
        <v>0</v>
      </c>
      <c r="CL30" s="54">
        <f t="shared" si="34"/>
        <v>0</v>
      </c>
      <c r="CM30" s="54">
        <f t="shared" si="34"/>
        <v>1</v>
      </c>
      <c r="CN30" s="54">
        <f t="shared" si="34"/>
        <v>0</v>
      </c>
      <c r="CO30" s="54">
        <f t="shared" si="34"/>
        <v>0</v>
      </c>
      <c r="CP30" s="54">
        <f t="shared" si="34"/>
        <v>0</v>
      </c>
      <c r="CQ30" s="54">
        <f t="shared" si="34"/>
        <v>0</v>
      </c>
      <c r="CR30" s="54">
        <f t="shared" si="34"/>
        <v>0</v>
      </c>
      <c r="CS30" s="54">
        <f t="shared" si="34"/>
        <v>0</v>
      </c>
      <c r="CT30" s="54">
        <f t="shared" si="34"/>
        <v>0</v>
      </c>
      <c r="CU30" s="54">
        <f t="shared" si="34"/>
        <v>0</v>
      </c>
      <c r="CV30" s="54">
        <f t="shared" si="34"/>
        <v>0</v>
      </c>
      <c r="CW30" s="54">
        <f t="shared" si="34"/>
        <v>0</v>
      </c>
      <c r="CX30" s="54">
        <f t="shared" si="34"/>
        <v>0</v>
      </c>
      <c r="CY30" s="54">
        <f t="shared" si="34"/>
        <v>0</v>
      </c>
      <c r="CZ30" s="54">
        <f t="shared" si="37"/>
        <v>0</v>
      </c>
      <c r="DA30" s="54">
        <f t="shared" si="25"/>
        <v>0</v>
      </c>
      <c r="DB30" s="54">
        <f t="shared" si="25"/>
        <v>0</v>
      </c>
      <c r="DC30" s="54">
        <f t="shared" si="25"/>
        <v>0</v>
      </c>
      <c r="DD30" s="54">
        <f t="shared" si="25"/>
        <v>0</v>
      </c>
      <c r="DE30" s="54">
        <f t="shared" si="25"/>
        <v>0</v>
      </c>
      <c r="DF30" s="54">
        <f t="shared" si="25"/>
        <v>0</v>
      </c>
      <c r="DG30" s="54">
        <f t="shared" si="25"/>
        <v>0</v>
      </c>
      <c r="DH30" s="54">
        <f t="shared" si="25"/>
        <v>0</v>
      </c>
      <c r="DI30" s="55">
        <f t="shared" si="25"/>
        <v>0</v>
      </c>
      <c r="DK30" s="53">
        <f t="shared" si="38"/>
        <v>0</v>
      </c>
      <c r="DL30" s="54">
        <f t="shared" si="38"/>
        <v>0</v>
      </c>
      <c r="DM30" s="54">
        <f t="shared" si="38"/>
        <v>0</v>
      </c>
      <c r="DN30" s="54">
        <f t="shared" si="38"/>
        <v>0</v>
      </c>
      <c r="DO30" s="54">
        <f t="shared" si="38"/>
        <v>0</v>
      </c>
      <c r="DP30" s="54">
        <f t="shared" si="38"/>
        <v>0</v>
      </c>
      <c r="DQ30" s="54">
        <f t="shared" si="38"/>
        <v>0</v>
      </c>
      <c r="DR30" s="54">
        <f t="shared" si="38"/>
        <v>0</v>
      </c>
      <c r="DS30" s="54">
        <f t="shared" si="38"/>
        <v>0</v>
      </c>
      <c r="DT30" s="54">
        <f t="shared" si="38"/>
        <v>0</v>
      </c>
      <c r="DU30" s="54">
        <f t="shared" si="38"/>
        <v>0</v>
      </c>
      <c r="DV30" s="54">
        <f t="shared" si="38"/>
        <v>0</v>
      </c>
      <c r="DW30" s="54">
        <f t="shared" si="38"/>
        <v>0</v>
      </c>
      <c r="DX30" s="54">
        <f t="shared" si="38"/>
        <v>0</v>
      </c>
      <c r="DY30" s="54">
        <f t="shared" si="38"/>
        <v>0</v>
      </c>
      <c r="DZ30" s="54">
        <f t="shared" si="35"/>
        <v>0</v>
      </c>
      <c r="EA30" s="54">
        <f t="shared" si="35"/>
        <v>0</v>
      </c>
      <c r="EB30" s="54">
        <f t="shared" si="35"/>
        <v>0</v>
      </c>
      <c r="EC30" s="54">
        <f t="shared" si="35"/>
        <v>0</v>
      </c>
      <c r="ED30" s="54">
        <f t="shared" si="35"/>
        <v>0</v>
      </c>
      <c r="EE30" s="54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35"/>
        <v>0</v>
      </c>
      <c r="EN30" s="54">
        <f t="shared" si="35"/>
        <v>0</v>
      </c>
      <c r="EO30" s="54">
        <f t="shared" si="35"/>
        <v>0</v>
      </c>
      <c r="EP30" s="54">
        <f t="shared" si="39"/>
        <v>0</v>
      </c>
      <c r="EQ30" s="54">
        <f t="shared" si="28"/>
        <v>0</v>
      </c>
      <c r="ER30" s="54">
        <f t="shared" si="28"/>
        <v>0</v>
      </c>
      <c r="ES30" s="54">
        <f t="shared" si="28"/>
        <v>0</v>
      </c>
      <c r="ET30" s="54">
        <f t="shared" si="28"/>
        <v>0</v>
      </c>
      <c r="EU30" s="54">
        <f t="shared" si="28"/>
        <v>0</v>
      </c>
      <c r="EV30" s="54">
        <f t="shared" si="28"/>
        <v>0</v>
      </c>
      <c r="EW30" s="54">
        <f t="shared" si="28"/>
        <v>0</v>
      </c>
      <c r="EX30" s="54">
        <f t="shared" si="28"/>
        <v>0</v>
      </c>
      <c r="EY30" s="55">
        <f t="shared" si="28"/>
        <v>0</v>
      </c>
      <c r="FA30" s="56" t="str">
        <f t="shared" si="29"/>
        <v>Non Compliance</v>
      </c>
      <c r="FB30" s="56" t="str">
        <f t="shared" si="30"/>
        <v>Compliance</v>
      </c>
      <c r="FC30" s="56" t="str">
        <f t="shared" si="31"/>
        <v>Compliance</v>
      </c>
      <c r="FD30" s="1">
        <f>VLOOKUP(C30,[2]SALARY!$B$9:$H$110,7,0)</f>
        <v>25</v>
      </c>
      <c r="FE30" s="68">
        <f t="shared" si="33"/>
        <v>0</v>
      </c>
    </row>
    <row r="31" spans="2:161" ht="20.100000000000001" customHeight="1" thickBot="1" x14ac:dyDescent="0.3">
      <c r="B31" s="42">
        <v>18</v>
      </c>
      <c r="C31" s="43">
        <v>5407</v>
      </c>
      <c r="D31" s="44" t="s">
        <v>56</v>
      </c>
      <c r="E31" s="45" t="s">
        <v>118</v>
      </c>
      <c r="F31" s="18" t="str">
        <f>IFERROR(VLOOKUP(E31,'[1]Designation with Pershift Cost'!$B$3:$C$25,2,0),"")</f>
        <v/>
      </c>
      <c r="G31" s="46" t="s">
        <v>12</v>
      </c>
      <c r="H31" s="46" t="s">
        <v>12</v>
      </c>
      <c r="I31" s="46" t="s">
        <v>12</v>
      </c>
      <c r="J31" s="46" t="s">
        <v>12</v>
      </c>
      <c r="K31" s="46" t="s">
        <v>12</v>
      </c>
      <c r="L31" s="46" t="s">
        <v>12</v>
      </c>
      <c r="M31" s="46" t="s">
        <v>26</v>
      </c>
      <c r="N31" s="46" t="s">
        <v>12</v>
      </c>
      <c r="O31" s="133" t="s">
        <v>12</v>
      </c>
      <c r="P31" s="46" t="s">
        <v>12</v>
      </c>
      <c r="Q31" s="47" t="s">
        <v>12</v>
      </c>
      <c r="R31" s="46" t="s">
        <v>12</v>
      </c>
      <c r="S31" s="47" t="s">
        <v>26</v>
      </c>
      <c r="T31" s="47" t="s">
        <v>12</v>
      </c>
      <c r="U31" s="47" t="s">
        <v>27</v>
      </c>
      <c r="V31" s="47" t="s">
        <v>12</v>
      </c>
      <c r="W31" s="47" t="s">
        <v>12</v>
      </c>
      <c r="X31" s="47" t="s">
        <v>12</v>
      </c>
      <c r="Y31" s="47" t="s">
        <v>26</v>
      </c>
      <c r="Z31" s="47" t="s">
        <v>12</v>
      </c>
      <c r="AA31" s="47" t="s">
        <v>12</v>
      </c>
      <c r="AB31" s="47" t="s">
        <v>12</v>
      </c>
      <c r="AC31" s="47" t="s">
        <v>12</v>
      </c>
      <c r="AD31" s="47" t="s">
        <v>12</v>
      </c>
      <c r="AE31" s="47" t="s">
        <v>12</v>
      </c>
      <c r="AF31" s="47" t="s">
        <v>26</v>
      </c>
      <c r="AG31" s="47" t="s">
        <v>12</v>
      </c>
      <c r="AH31" s="47" t="s">
        <v>12</v>
      </c>
      <c r="AI31" s="47" t="s">
        <v>12</v>
      </c>
      <c r="AJ31" s="47" t="s">
        <v>12</v>
      </c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>
        <f t="shared" si="3"/>
        <v>0</v>
      </c>
      <c r="AX31" s="48">
        <f t="shared" si="4"/>
        <v>0</v>
      </c>
      <c r="AY31" s="48">
        <f t="shared" si="5"/>
        <v>25</v>
      </c>
      <c r="AZ31" s="48">
        <f t="shared" si="6"/>
        <v>0</v>
      </c>
      <c r="BA31" s="48">
        <f t="shared" si="7"/>
        <v>0</v>
      </c>
      <c r="BB31" s="48">
        <f t="shared" si="8"/>
        <v>0</v>
      </c>
      <c r="BC31" s="48">
        <f t="shared" si="9"/>
        <v>0</v>
      </c>
      <c r="BD31" s="48">
        <f t="shared" si="10"/>
        <v>0</v>
      </c>
      <c r="BE31" s="48">
        <f t="shared" si="11"/>
        <v>0</v>
      </c>
      <c r="BF31" s="48">
        <f t="shared" si="12"/>
        <v>0</v>
      </c>
      <c r="BG31" s="48">
        <f t="shared" si="13"/>
        <v>0</v>
      </c>
      <c r="BH31" s="48">
        <f t="shared" si="14"/>
        <v>0</v>
      </c>
      <c r="BI31" s="48">
        <f t="shared" si="15"/>
        <v>0</v>
      </c>
      <c r="BJ31" s="48">
        <f t="shared" si="16"/>
        <v>0</v>
      </c>
      <c r="BK31" s="47"/>
      <c r="BL31" s="47"/>
      <c r="BM31" s="48">
        <f t="shared" si="17"/>
        <v>4</v>
      </c>
      <c r="BN31" s="48">
        <f t="shared" si="18"/>
        <v>1</v>
      </c>
      <c r="BO31" s="49">
        <f t="shared" si="19"/>
        <v>25</v>
      </c>
      <c r="BP31" s="50">
        <f t="shared" si="32"/>
        <v>30</v>
      </c>
      <c r="BQ31" s="51">
        <f t="shared" si="21"/>
        <v>0</v>
      </c>
      <c r="BR31" s="51">
        <f t="shared" si="22"/>
        <v>0</v>
      </c>
      <c r="BS31" s="52"/>
      <c r="BU31" s="53">
        <f t="shared" si="36"/>
        <v>0</v>
      </c>
      <c r="BV31" s="54">
        <f t="shared" si="36"/>
        <v>0</v>
      </c>
      <c r="BW31" s="54">
        <f t="shared" si="36"/>
        <v>0</v>
      </c>
      <c r="BX31" s="54">
        <f t="shared" si="36"/>
        <v>0</v>
      </c>
      <c r="BY31" s="54">
        <f t="shared" si="36"/>
        <v>0</v>
      </c>
      <c r="BZ31" s="54">
        <f t="shared" si="36"/>
        <v>0</v>
      </c>
      <c r="CA31" s="54">
        <f t="shared" si="36"/>
        <v>0</v>
      </c>
      <c r="CB31" s="54">
        <f t="shared" si="36"/>
        <v>0</v>
      </c>
      <c r="CC31" s="54">
        <f t="shared" si="36"/>
        <v>0</v>
      </c>
      <c r="CD31" s="54">
        <f t="shared" si="36"/>
        <v>0</v>
      </c>
      <c r="CE31" s="54">
        <f t="shared" si="36"/>
        <v>0</v>
      </c>
      <c r="CF31" s="54">
        <f t="shared" si="36"/>
        <v>0</v>
      </c>
      <c r="CG31" s="54">
        <f t="shared" si="36"/>
        <v>0</v>
      </c>
      <c r="CH31" s="54">
        <f t="shared" si="36"/>
        <v>0</v>
      </c>
      <c r="CI31" s="54">
        <f t="shared" si="36"/>
        <v>0</v>
      </c>
      <c r="CJ31" s="54">
        <f t="shared" si="34"/>
        <v>0</v>
      </c>
      <c r="CK31" s="54">
        <f t="shared" si="34"/>
        <v>0</v>
      </c>
      <c r="CL31" s="54">
        <f t="shared" si="34"/>
        <v>0</v>
      </c>
      <c r="CM31" s="54">
        <f t="shared" si="34"/>
        <v>0</v>
      </c>
      <c r="CN31" s="54">
        <f t="shared" si="34"/>
        <v>0</v>
      </c>
      <c r="CO31" s="54">
        <f t="shared" si="34"/>
        <v>0</v>
      </c>
      <c r="CP31" s="54">
        <f t="shared" si="34"/>
        <v>0</v>
      </c>
      <c r="CQ31" s="54">
        <f t="shared" si="34"/>
        <v>0</v>
      </c>
      <c r="CR31" s="54">
        <f t="shared" si="34"/>
        <v>0</v>
      </c>
      <c r="CS31" s="54">
        <f t="shared" si="34"/>
        <v>0</v>
      </c>
      <c r="CT31" s="54">
        <f t="shared" si="34"/>
        <v>0</v>
      </c>
      <c r="CU31" s="54">
        <f t="shared" si="34"/>
        <v>0</v>
      </c>
      <c r="CV31" s="54">
        <f t="shared" si="34"/>
        <v>0</v>
      </c>
      <c r="CW31" s="54">
        <f t="shared" si="34"/>
        <v>0</v>
      </c>
      <c r="CX31" s="54">
        <f t="shared" si="34"/>
        <v>0</v>
      </c>
      <c r="CY31" s="54">
        <f t="shared" si="34"/>
        <v>0</v>
      </c>
      <c r="CZ31" s="54">
        <f t="shared" si="37"/>
        <v>0</v>
      </c>
      <c r="DA31" s="54">
        <f t="shared" si="25"/>
        <v>0</v>
      </c>
      <c r="DB31" s="54">
        <f t="shared" si="25"/>
        <v>0</v>
      </c>
      <c r="DC31" s="54">
        <f t="shared" si="25"/>
        <v>0</v>
      </c>
      <c r="DD31" s="54">
        <f t="shared" si="25"/>
        <v>0</v>
      </c>
      <c r="DE31" s="54">
        <f t="shared" si="25"/>
        <v>0</v>
      </c>
      <c r="DF31" s="54">
        <f t="shared" si="25"/>
        <v>0</v>
      </c>
      <c r="DG31" s="54">
        <f t="shared" si="25"/>
        <v>0</v>
      </c>
      <c r="DH31" s="54">
        <f t="shared" si="25"/>
        <v>0</v>
      </c>
      <c r="DI31" s="55">
        <f t="shared" si="25"/>
        <v>0</v>
      </c>
      <c r="DK31" s="53">
        <f t="shared" si="38"/>
        <v>0</v>
      </c>
      <c r="DL31" s="54">
        <f t="shared" si="38"/>
        <v>0</v>
      </c>
      <c r="DM31" s="54">
        <f t="shared" si="38"/>
        <v>0</v>
      </c>
      <c r="DN31" s="54">
        <f t="shared" si="38"/>
        <v>0</v>
      </c>
      <c r="DO31" s="54">
        <f t="shared" si="38"/>
        <v>0</v>
      </c>
      <c r="DP31" s="54">
        <f t="shared" si="38"/>
        <v>0</v>
      </c>
      <c r="DQ31" s="54">
        <f t="shared" si="38"/>
        <v>0</v>
      </c>
      <c r="DR31" s="54">
        <f t="shared" si="38"/>
        <v>0</v>
      </c>
      <c r="DS31" s="54">
        <f t="shared" si="38"/>
        <v>0</v>
      </c>
      <c r="DT31" s="54">
        <f t="shared" si="38"/>
        <v>0</v>
      </c>
      <c r="DU31" s="54">
        <f t="shared" si="38"/>
        <v>0</v>
      </c>
      <c r="DV31" s="54">
        <f t="shared" si="38"/>
        <v>0</v>
      </c>
      <c r="DW31" s="54">
        <f t="shared" si="38"/>
        <v>0</v>
      </c>
      <c r="DX31" s="54">
        <f t="shared" si="38"/>
        <v>0</v>
      </c>
      <c r="DY31" s="54">
        <f t="shared" si="38"/>
        <v>0</v>
      </c>
      <c r="DZ31" s="54">
        <f t="shared" si="35"/>
        <v>0</v>
      </c>
      <c r="EA31" s="54">
        <f t="shared" si="35"/>
        <v>0</v>
      </c>
      <c r="EB31" s="54">
        <f t="shared" si="35"/>
        <v>0</v>
      </c>
      <c r="EC31" s="54">
        <f t="shared" si="35"/>
        <v>0</v>
      </c>
      <c r="ED31" s="54">
        <f t="shared" si="35"/>
        <v>0</v>
      </c>
      <c r="EE31" s="54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35"/>
        <v>0</v>
      </c>
      <c r="EN31" s="54">
        <f t="shared" si="35"/>
        <v>0</v>
      </c>
      <c r="EO31" s="54">
        <f t="shared" si="35"/>
        <v>0</v>
      </c>
      <c r="EP31" s="54">
        <f t="shared" si="39"/>
        <v>0</v>
      </c>
      <c r="EQ31" s="54">
        <f t="shared" si="28"/>
        <v>0</v>
      </c>
      <c r="ER31" s="54">
        <f t="shared" si="28"/>
        <v>0</v>
      </c>
      <c r="ES31" s="54">
        <f t="shared" si="28"/>
        <v>0</v>
      </c>
      <c r="ET31" s="54">
        <f t="shared" si="28"/>
        <v>0</v>
      </c>
      <c r="EU31" s="54">
        <f t="shared" si="28"/>
        <v>0</v>
      </c>
      <c r="EV31" s="54">
        <f t="shared" si="28"/>
        <v>0</v>
      </c>
      <c r="EW31" s="54">
        <f t="shared" si="28"/>
        <v>0</v>
      </c>
      <c r="EX31" s="54">
        <f t="shared" si="28"/>
        <v>0</v>
      </c>
      <c r="EY31" s="55">
        <f t="shared" si="28"/>
        <v>0</v>
      </c>
      <c r="FA31" s="56" t="str">
        <f t="shared" si="29"/>
        <v>Compliance</v>
      </c>
      <c r="FB31" s="56" t="str">
        <f t="shared" si="30"/>
        <v>Compliance</v>
      </c>
      <c r="FC31" s="56" t="str">
        <f t="shared" si="31"/>
        <v>Compliance</v>
      </c>
      <c r="FD31" s="1">
        <f>VLOOKUP(C31,[2]SALARY!$B$9:$H$110,7,0)</f>
        <v>25</v>
      </c>
      <c r="FE31" s="68">
        <f t="shared" si="33"/>
        <v>0</v>
      </c>
    </row>
    <row r="32" spans="2:161" ht="20.100000000000001" customHeight="1" thickBot="1" x14ac:dyDescent="0.3">
      <c r="B32" s="42">
        <v>19</v>
      </c>
      <c r="C32" s="43">
        <v>5311</v>
      </c>
      <c r="D32" s="44" t="s">
        <v>57</v>
      </c>
      <c r="E32" s="45" t="s">
        <v>118</v>
      </c>
      <c r="F32" s="18" t="str">
        <f>IFERROR(VLOOKUP(E32,'[1]Designation with Pershift Cost'!$B$3:$C$25,2,0),"")</f>
        <v/>
      </c>
      <c r="G32" s="46" t="s">
        <v>27</v>
      </c>
      <c r="H32" s="46" t="s">
        <v>27</v>
      </c>
      <c r="I32" s="46" t="s">
        <v>27</v>
      </c>
      <c r="J32" s="46" t="s">
        <v>27</v>
      </c>
      <c r="K32" s="46" t="s">
        <v>27</v>
      </c>
      <c r="L32" s="46" t="s">
        <v>12</v>
      </c>
      <c r="M32" s="46" t="s">
        <v>11</v>
      </c>
      <c r="N32" s="46" t="s">
        <v>10</v>
      </c>
      <c r="O32" s="133" t="s">
        <v>10</v>
      </c>
      <c r="P32" s="133" t="s">
        <v>10</v>
      </c>
      <c r="Q32" s="47" t="s">
        <v>10</v>
      </c>
      <c r="R32" s="47" t="s">
        <v>10</v>
      </c>
      <c r="S32" s="47" t="s">
        <v>26</v>
      </c>
      <c r="T32" s="47" t="s">
        <v>10</v>
      </c>
      <c r="U32" s="47" t="s">
        <v>10</v>
      </c>
      <c r="V32" s="47" t="s">
        <v>11</v>
      </c>
      <c r="W32" s="47" t="s">
        <v>11</v>
      </c>
      <c r="X32" s="47" t="s">
        <v>11</v>
      </c>
      <c r="Y32" s="191" t="s">
        <v>11</v>
      </c>
      <c r="Z32" s="47" t="s">
        <v>11</v>
      </c>
      <c r="AA32" s="47" t="s">
        <v>26</v>
      </c>
      <c r="AB32" s="47" t="s">
        <v>11</v>
      </c>
      <c r="AC32" s="47" t="s">
        <v>11</v>
      </c>
      <c r="AD32" s="47" t="s">
        <v>11</v>
      </c>
      <c r="AE32" s="47" t="s">
        <v>11</v>
      </c>
      <c r="AF32" s="47" t="s">
        <v>26</v>
      </c>
      <c r="AG32" s="47" t="s">
        <v>10</v>
      </c>
      <c r="AH32" s="47" t="s">
        <v>10</v>
      </c>
      <c r="AI32" s="47" t="s">
        <v>10</v>
      </c>
      <c r="AJ32" s="47" t="s">
        <v>10</v>
      </c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>
        <f t="shared" si="3"/>
        <v>11</v>
      </c>
      <c r="AX32" s="48">
        <f t="shared" si="4"/>
        <v>10</v>
      </c>
      <c r="AY32" s="48">
        <f t="shared" si="5"/>
        <v>1</v>
      </c>
      <c r="AZ32" s="48">
        <f t="shared" si="6"/>
        <v>0</v>
      </c>
      <c r="BA32" s="48">
        <f t="shared" si="7"/>
        <v>0</v>
      </c>
      <c r="BB32" s="48">
        <f t="shared" si="8"/>
        <v>0</v>
      </c>
      <c r="BC32" s="48">
        <f t="shared" si="9"/>
        <v>0</v>
      </c>
      <c r="BD32" s="48">
        <f t="shared" si="10"/>
        <v>0</v>
      </c>
      <c r="BE32" s="48">
        <f t="shared" si="11"/>
        <v>0</v>
      </c>
      <c r="BF32" s="48">
        <f t="shared" si="12"/>
        <v>0</v>
      </c>
      <c r="BG32" s="48">
        <f t="shared" si="13"/>
        <v>0</v>
      </c>
      <c r="BH32" s="48">
        <f t="shared" si="14"/>
        <v>0</v>
      </c>
      <c r="BI32" s="48">
        <f t="shared" si="15"/>
        <v>0</v>
      </c>
      <c r="BJ32" s="48">
        <f t="shared" si="16"/>
        <v>0</v>
      </c>
      <c r="BK32" s="47"/>
      <c r="BL32" s="47"/>
      <c r="BM32" s="48">
        <f t="shared" si="17"/>
        <v>3</v>
      </c>
      <c r="BN32" s="48">
        <f t="shared" si="18"/>
        <v>5</v>
      </c>
      <c r="BO32" s="49">
        <f t="shared" si="19"/>
        <v>22</v>
      </c>
      <c r="BP32" s="50">
        <f t="shared" si="32"/>
        <v>30</v>
      </c>
      <c r="BQ32" s="51">
        <f t="shared" si="21"/>
        <v>0</v>
      </c>
      <c r="BR32" s="51">
        <f t="shared" si="22"/>
        <v>0</v>
      </c>
      <c r="BS32" s="52"/>
      <c r="BU32" s="53">
        <f t="shared" si="36"/>
        <v>1</v>
      </c>
      <c r="BV32" s="54">
        <f t="shared" si="36"/>
        <v>1</v>
      </c>
      <c r="BW32" s="54">
        <f t="shared" si="36"/>
        <v>1</v>
      </c>
      <c r="BX32" s="54">
        <f t="shared" si="36"/>
        <v>1</v>
      </c>
      <c r="BY32" s="54">
        <f t="shared" si="36"/>
        <v>1</v>
      </c>
      <c r="BZ32" s="54">
        <f t="shared" si="36"/>
        <v>1</v>
      </c>
      <c r="CA32" s="54">
        <f t="shared" si="36"/>
        <v>0</v>
      </c>
      <c r="CB32" s="54">
        <f t="shared" si="36"/>
        <v>0</v>
      </c>
      <c r="CC32" s="54">
        <f t="shared" si="36"/>
        <v>0</v>
      </c>
      <c r="CD32" s="54">
        <f t="shared" si="36"/>
        <v>0</v>
      </c>
      <c r="CE32" s="54">
        <f t="shared" si="36"/>
        <v>0</v>
      </c>
      <c r="CF32" s="54">
        <f t="shared" si="36"/>
        <v>0</v>
      </c>
      <c r="CG32" s="54">
        <f t="shared" si="36"/>
        <v>0</v>
      </c>
      <c r="CH32" s="54">
        <f t="shared" si="36"/>
        <v>1</v>
      </c>
      <c r="CI32" s="54">
        <f t="shared" si="36"/>
        <v>0</v>
      </c>
      <c r="CJ32" s="54">
        <f t="shared" si="34"/>
        <v>0</v>
      </c>
      <c r="CK32" s="54">
        <f t="shared" si="34"/>
        <v>0</v>
      </c>
      <c r="CL32" s="54">
        <f t="shared" si="34"/>
        <v>0</v>
      </c>
      <c r="CM32" s="54">
        <f t="shared" si="34"/>
        <v>0</v>
      </c>
      <c r="CN32" s="54">
        <f t="shared" si="34"/>
        <v>0</v>
      </c>
      <c r="CO32" s="54">
        <f t="shared" si="34"/>
        <v>0</v>
      </c>
      <c r="CP32" s="54">
        <f t="shared" si="34"/>
        <v>0</v>
      </c>
      <c r="CQ32" s="54">
        <f t="shared" si="34"/>
        <v>0</v>
      </c>
      <c r="CR32" s="54">
        <f t="shared" si="34"/>
        <v>0</v>
      </c>
      <c r="CS32" s="54">
        <f t="shared" si="34"/>
        <v>0</v>
      </c>
      <c r="CT32" s="54">
        <f t="shared" si="34"/>
        <v>0</v>
      </c>
      <c r="CU32" s="54">
        <f t="shared" si="34"/>
        <v>0</v>
      </c>
      <c r="CV32" s="54">
        <f t="shared" si="34"/>
        <v>0</v>
      </c>
      <c r="CW32" s="54">
        <f t="shared" si="34"/>
        <v>0</v>
      </c>
      <c r="CX32" s="54">
        <f t="shared" si="34"/>
        <v>0</v>
      </c>
      <c r="CY32" s="54">
        <f t="shared" si="34"/>
        <v>0</v>
      </c>
      <c r="CZ32" s="54">
        <f t="shared" si="37"/>
        <v>0</v>
      </c>
      <c r="DA32" s="54">
        <f t="shared" si="25"/>
        <v>0</v>
      </c>
      <c r="DB32" s="54">
        <f t="shared" si="25"/>
        <v>0</v>
      </c>
      <c r="DC32" s="54">
        <f t="shared" si="25"/>
        <v>0</v>
      </c>
      <c r="DD32" s="54">
        <f t="shared" si="25"/>
        <v>0</v>
      </c>
      <c r="DE32" s="54">
        <f t="shared" si="25"/>
        <v>0</v>
      </c>
      <c r="DF32" s="54">
        <f t="shared" si="25"/>
        <v>0</v>
      </c>
      <c r="DG32" s="54">
        <f t="shared" si="25"/>
        <v>0</v>
      </c>
      <c r="DH32" s="54">
        <f t="shared" si="25"/>
        <v>0</v>
      </c>
      <c r="DI32" s="55">
        <f t="shared" si="25"/>
        <v>0</v>
      </c>
      <c r="DK32" s="53">
        <f t="shared" si="38"/>
        <v>0</v>
      </c>
      <c r="DL32" s="54">
        <f t="shared" si="38"/>
        <v>0</v>
      </c>
      <c r="DM32" s="54">
        <f t="shared" si="38"/>
        <v>0</v>
      </c>
      <c r="DN32" s="54">
        <f t="shared" si="38"/>
        <v>0</v>
      </c>
      <c r="DO32" s="54">
        <f t="shared" si="38"/>
        <v>0</v>
      </c>
      <c r="DP32" s="54">
        <f t="shared" si="38"/>
        <v>0</v>
      </c>
      <c r="DQ32" s="54">
        <f t="shared" si="38"/>
        <v>0</v>
      </c>
      <c r="DR32" s="54">
        <f t="shared" si="38"/>
        <v>0</v>
      </c>
      <c r="DS32" s="54">
        <f t="shared" si="38"/>
        <v>0</v>
      </c>
      <c r="DT32" s="54">
        <f t="shared" si="38"/>
        <v>0</v>
      </c>
      <c r="DU32" s="54">
        <f t="shared" si="38"/>
        <v>0</v>
      </c>
      <c r="DV32" s="54">
        <f t="shared" si="38"/>
        <v>0</v>
      </c>
      <c r="DW32" s="54">
        <f t="shared" si="38"/>
        <v>0</v>
      </c>
      <c r="DX32" s="54">
        <f t="shared" si="38"/>
        <v>0</v>
      </c>
      <c r="DY32" s="54">
        <f t="shared" si="38"/>
        <v>0</v>
      </c>
      <c r="DZ32" s="54">
        <f t="shared" si="35"/>
        <v>0</v>
      </c>
      <c r="EA32" s="54">
        <f t="shared" si="35"/>
        <v>0</v>
      </c>
      <c r="EB32" s="54">
        <f t="shared" si="35"/>
        <v>0</v>
      </c>
      <c r="EC32" s="54">
        <f t="shared" si="35"/>
        <v>0</v>
      </c>
      <c r="ED32" s="54">
        <f t="shared" si="35"/>
        <v>0</v>
      </c>
      <c r="EE32" s="54">
        <f t="shared" si="35"/>
        <v>0</v>
      </c>
      <c r="EF32" s="54">
        <f t="shared" si="35"/>
        <v>0</v>
      </c>
      <c r="EG32" s="54">
        <f t="shared" si="35"/>
        <v>0</v>
      </c>
      <c r="EH32" s="54">
        <f t="shared" si="35"/>
        <v>0</v>
      </c>
      <c r="EI32" s="54">
        <f t="shared" si="35"/>
        <v>0</v>
      </c>
      <c r="EJ32" s="54">
        <f t="shared" si="35"/>
        <v>0</v>
      </c>
      <c r="EK32" s="54">
        <f t="shared" si="35"/>
        <v>0</v>
      </c>
      <c r="EL32" s="54">
        <f t="shared" si="35"/>
        <v>0</v>
      </c>
      <c r="EM32" s="54">
        <f t="shared" si="35"/>
        <v>0</v>
      </c>
      <c r="EN32" s="54">
        <f t="shared" si="35"/>
        <v>0</v>
      </c>
      <c r="EO32" s="54">
        <f t="shared" si="35"/>
        <v>0</v>
      </c>
      <c r="EP32" s="54">
        <f t="shared" si="39"/>
        <v>0</v>
      </c>
      <c r="EQ32" s="54">
        <f t="shared" si="28"/>
        <v>0</v>
      </c>
      <c r="ER32" s="54">
        <f t="shared" si="28"/>
        <v>0</v>
      </c>
      <c r="ES32" s="54">
        <f t="shared" si="28"/>
        <v>0</v>
      </c>
      <c r="ET32" s="54">
        <f t="shared" si="28"/>
        <v>0</v>
      </c>
      <c r="EU32" s="54">
        <f t="shared" si="28"/>
        <v>0</v>
      </c>
      <c r="EV32" s="54">
        <f t="shared" si="28"/>
        <v>0</v>
      </c>
      <c r="EW32" s="54">
        <f t="shared" si="28"/>
        <v>0</v>
      </c>
      <c r="EX32" s="54">
        <f t="shared" si="28"/>
        <v>0</v>
      </c>
      <c r="EY32" s="55">
        <f t="shared" si="28"/>
        <v>0</v>
      </c>
      <c r="FA32" s="56" t="str">
        <f t="shared" si="29"/>
        <v>Non Compliance</v>
      </c>
      <c r="FB32" s="56" t="str">
        <f t="shared" si="30"/>
        <v>Compliance</v>
      </c>
      <c r="FC32" s="56" t="str">
        <f t="shared" si="31"/>
        <v>Compliance</v>
      </c>
      <c r="FD32" s="1">
        <f>VLOOKUP(C32,[2]SALARY!$B$9:$H$110,7,0)</f>
        <v>22</v>
      </c>
      <c r="FE32" s="68">
        <f t="shared" si="33"/>
        <v>0</v>
      </c>
    </row>
    <row r="33" spans="2:161" ht="20.100000000000001" customHeight="1" thickBot="1" x14ac:dyDescent="0.3">
      <c r="B33" s="42">
        <v>20</v>
      </c>
      <c r="C33" s="43">
        <v>5273</v>
      </c>
      <c r="D33" s="44" t="s">
        <v>58</v>
      </c>
      <c r="E33" s="45" t="s">
        <v>118</v>
      </c>
      <c r="F33" s="18" t="str">
        <f>IFERROR(VLOOKUP(E33,'[1]Designation with Pershift Cost'!$B$3:$C$25,2,0),"")</f>
        <v/>
      </c>
      <c r="G33" s="46" t="s">
        <v>26</v>
      </c>
      <c r="H33" s="46" t="s">
        <v>12</v>
      </c>
      <c r="I33" s="46" t="s">
        <v>12</v>
      </c>
      <c r="J33" s="46" t="s">
        <v>12</v>
      </c>
      <c r="K33" s="46" t="s">
        <v>12</v>
      </c>
      <c r="L33" s="126" t="s">
        <v>11</v>
      </c>
      <c r="M33" s="46" t="s">
        <v>10</v>
      </c>
      <c r="N33" s="46" t="s">
        <v>26</v>
      </c>
      <c r="O33" s="133" t="s">
        <v>10</v>
      </c>
      <c r="P33" s="133" t="s">
        <v>10</v>
      </c>
      <c r="Q33" s="47" t="s">
        <v>10</v>
      </c>
      <c r="R33" s="47" t="s">
        <v>10</v>
      </c>
      <c r="S33" s="47" t="s">
        <v>10</v>
      </c>
      <c r="T33" s="47" t="s">
        <v>10</v>
      </c>
      <c r="U33" s="47" t="s">
        <v>26</v>
      </c>
      <c r="V33" s="47" t="s">
        <v>10</v>
      </c>
      <c r="W33" s="47" t="s">
        <v>27</v>
      </c>
      <c r="X33" s="47" t="s">
        <v>10</v>
      </c>
      <c r="Y33" s="47" t="s">
        <v>10</v>
      </c>
      <c r="Z33" s="47" t="s">
        <v>10</v>
      </c>
      <c r="AA33" s="47" t="s">
        <v>10</v>
      </c>
      <c r="AB33" s="47" t="s">
        <v>26</v>
      </c>
      <c r="AC33" s="47" t="s">
        <v>10</v>
      </c>
      <c r="AD33" s="47" t="s">
        <v>11</v>
      </c>
      <c r="AE33" s="47" t="s">
        <v>10</v>
      </c>
      <c r="AF33" s="47" t="s">
        <v>27</v>
      </c>
      <c r="AG33" s="47" t="s">
        <v>27</v>
      </c>
      <c r="AH33" s="47" t="s">
        <v>27</v>
      </c>
      <c r="AI33" s="47" t="s">
        <v>27</v>
      </c>
      <c r="AJ33" s="47" t="s">
        <v>27</v>
      </c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>
        <f t="shared" si="3"/>
        <v>14</v>
      </c>
      <c r="AX33" s="48">
        <f t="shared" si="4"/>
        <v>2</v>
      </c>
      <c r="AY33" s="48">
        <f t="shared" si="5"/>
        <v>4</v>
      </c>
      <c r="AZ33" s="48">
        <f t="shared" si="6"/>
        <v>0</v>
      </c>
      <c r="BA33" s="48">
        <f t="shared" si="7"/>
        <v>0</v>
      </c>
      <c r="BB33" s="48">
        <f t="shared" si="8"/>
        <v>0</v>
      </c>
      <c r="BC33" s="48">
        <f t="shared" si="9"/>
        <v>0</v>
      </c>
      <c r="BD33" s="48">
        <f t="shared" si="10"/>
        <v>0</v>
      </c>
      <c r="BE33" s="48">
        <f t="shared" si="11"/>
        <v>0</v>
      </c>
      <c r="BF33" s="48">
        <f t="shared" si="12"/>
        <v>0</v>
      </c>
      <c r="BG33" s="48">
        <f t="shared" si="13"/>
        <v>0</v>
      </c>
      <c r="BH33" s="48">
        <f t="shared" si="14"/>
        <v>0</v>
      </c>
      <c r="BI33" s="48">
        <f t="shared" si="15"/>
        <v>0</v>
      </c>
      <c r="BJ33" s="48">
        <f t="shared" si="16"/>
        <v>0</v>
      </c>
      <c r="BK33" s="47"/>
      <c r="BL33" s="47"/>
      <c r="BM33" s="48">
        <f t="shared" si="17"/>
        <v>4</v>
      </c>
      <c r="BN33" s="48">
        <f t="shared" si="18"/>
        <v>6</v>
      </c>
      <c r="BO33" s="49">
        <f t="shared" si="19"/>
        <v>20</v>
      </c>
      <c r="BP33" s="50">
        <f t="shared" si="32"/>
        <v>30</v>
      </c>
      <c r="BQ33" s="51">
        <f t="shared" si="21"/>
        <v>0</v>
      </c>
      <c r="BR33" s="51">
        <f t="shared" si="22"/>
        <v>0</v>
      </c>
      <c r="BS33" s="52"/>
      <c r="BU33" s="53">
        <f t="shared" si="36"/>
        <v>0</v>
      </c>
      <c r="BV33" s="54">
        <f t="shared" si="36"/>
        <v>0</v>
      </c>
      <c r="BW33" s="54">
        <f t="shared" si="36"/>
        <v>0</v>
      </c>
      <c r="BX33" s="54">
        <f t="shared" si="36"/>
        <v>0</v>
      </c>
      <c r="BY33" s="54">
        <f t="shared" si="36"/>
        <v>0</v>
      </c>
      <c r="BZ33" s="54">
        <f t="shared" si="36"/>
        <v>0</v>
      </c>
      <c r="CA33" s="54">
        <f t="shared" si="36"/>
        <v>0</v>
      </c>
      <c r="CB33" s="54">
        <f t="shared" si="36"/>
        <v>0</v>
      </c>
      <c r="CC33" s="54">
        <f t="shared" si="36"/>
        <v>0</v>
      </c>
      <c r="CD33" s="54">
        <f t="shared" si="36"/>
        <v>0</v>
      </c>
      <c r="CE33" s="54">
        <f t="shared" si="36"/>
        <v>0</v>
      </c>
      <c r="CF33" s="54">
        <f t="shared" si="36"/>
        <v>0</v>
      </c>
      <c r="CG33" s="54">
        <f t="shared" si="36"/>
        <v>0</v>
      </c>
      <c r="CH33" s="54">
        <f t="shared" si="36"/>
        <v>0</v>
      </c>
      <c r="CI33" s="54">
        <f t="shared" si="36"/>
        <v>0</v>
      </c>
      <c r="CJ33" s="54">
        <f t="shared" si="34"/>
        <v>0</v>
      </c>
      <c r="CK33" s="54">
        <f t="shared" si="34"/>
        <v>0</v>
      </c>
      <c r="CL33" s="54">
        <f t="shared" si="34"/>
        <v>0</v>
      </c>
      <c r="CM33" s="54">
        <f t="shared" si="34"/>
        <v>0</v>
      </c>
      <c r="CN33" s="54">
        <f t="shared" si="34"/>
        <v>0</v>
      </c>
      <c r="CO33" s="54">
        <f t="shared" si="34"/>
        <v>0</v>
      </c>
      <c r="CP33" s="54">
        <f t="shared" si="34"/>
        <v>0</v>
      </c>
      <c r="CQ33" s="54">
        <f t="shared" si="34"/>
        <v>1</v>
      </c>
      <c r="CR33" s="54">
        <f t="shared" si="34"/>
        <v>1</v>
      </c>
      <c r="CS33" s="54">
        <f t="shared" si="34"/>
        <v>0</v>
      </c>
      <c r="CT33" s="54">
        <f t="shared" si="34"/>
        <v>0</v>
      </c>
      <c r="CU33" s="54">
        <f t="shared" si="34"/>
        <v>0</v>
      </c>
      <c r="CV33" s="54">
        <f t="shared" si="34"/>
        <v>0</v>
      </c>
      <c r="CW33" s="54">
        <f t="shared" si="34"/>
        <v>0</v>
      </c>
      <c r="CX33" s="54">
        <f t="shared" si="34"/>
        <v>0</v>
      </c>
      <c r="CY33" s="54">
        <f t="shared" si="34"/>
        <v>0</v>
      </c>
      <c r="CZ33" s="54">
        <f t="shared" si="37"/>
        <v>0</v>
      </c>
      <c r="DA33" s="54">
        <f t="shared" si="25"/>
        <v>0</v>
      </c>
      <c r="DB33" s="54">
        <f t="shared" si="25"/>
        <v>0</v>
      </c>
      <c r="DC33" s="54">
        <f t="shared" si="25"/>
        <v>0</v>
      </c>
      <c r="DD33" s="54">
        <f t="shared" si="25"/>
        <v>0</v>
      </c>
      <c r="DE33" s="54">
        <f t="shared" si="25"/>
        <v>0</v>
      </c>
      <c r="DF33" s="54">
        <f t="shared" si="25"/>
        <v>0</v>
      </c>
      <c r="DG33" s="54">
        <f t="shared" si="25"/>
        <v>0</v>
      </c>
      <c r="DH33" s="54">
        <f t="shared" si="25"/>
        <v>0</v>
      </c>
      <c r="DI33" s="55">
        <f t="shared" si="25"/>
        <v>0</v>
      </c>
      <c r="DK33" s="53">
        <f t="shared" si="38"/>
        <v>0</v>
      </c>
      <c r="DL33" s="54">
        <f t="shared" si="38"/>
        <v>0</v>
      </c>
      <c r="DM33" s="54">
        <f t="shared" si="38"/>
        <v>0</v>
      </c>
      <c r="DN33" s="54">
        <f t="shared" si="38"/>
        <v>0</v>
      </c>
      <c r="DO33" s="54">
        <f t="shared" si="38"/>
        <v>0</v>
      </c>
      <c r="DP33" s="54">
        <f t="shared" si="38"/>
        <v>0</v>
      </c>
      <c r="DQ33" s="54">
        <f t="shared" si="38"/>
        <v>0</v>
      </c>
      <c r="DR33" s="54">
        <f t="shared" si="38"/>
        <v>0</v>
      </c>
      <c r="DS33" s="54">
        <f t="shared" si="38"/>
        <v>0</v>
      </c>
      <c r="DT33" s="54">
        <f t="shared" si="38"/>
        <v>0</v>
      </c>
      <c r="DU33" s="54">
        <f t="shared" si="38"/>
        <v>0</v>
      </c>
      <c r="DV33" s="54">
        <f t="shared" si="38"/>
        <v>0</v>
      </c>
      <c r="DW33" s="54">
        <f t="shared" si="38"/>
        <v>0</v>
      </c>
      <c r="DX33" s="54">
        <f t="shared" si="38"/>
        <v>0</v>
      </c>
      <c r="DY33" s="54">
        <f t="shared" si="38"/>
        <v>0</v>
      </c>
      <c r="DZ33" s="54">
        <f t="shared" si="35"/>
        <v>0</v>
      </c>
      <c r="EA33" s="54">
        <f t="shared" si="35"/>
        <v>0</v>
      </c>
      <c r="EB33" s="54">
        <f t="shared" si="35"/>
        <v>0</v>
      </c>
      <c r="EC33" s="54">
        <f t="shared" si="35"/>
        <v>0</v>
      </c>
      <c r="ED33" s="54">
        <f t="shared" si="35"/>
        <v>0</v>
      </c>
      <c r="EE33" s="54">
        <f t="shared" si="35"/>
        <v>0</v>
      </c>
      <c r="EF33" s="54">
        <f t="shared" si="35"/>
        <v>0</v>
      </c>
      <c r="EG33" s="54">
        <f t="shared" si="35"/>
        <v>0</v>
      </c>
      <c r="EH33" s="54">
        <f t="shared" si="35"/>
        <v>0</v>
      </c>
      <c r="EI33" s="54">
        <f t="shared" si="35"/>
        <v>0</v>
      </c>
      <c r="EJ33" s="54">
        <f t="shared" si="35"/>
        <v>0</v>
      </c>
      <c r="EK33" s="54">
        <f t="shared" si="35"/>
        <v>0</v>
      </c>
      <c r="EL33" s="54">
        <f t="shared" si="35"/>
        <v>0</v>
      </c>
      <c r="EM33" s="54">
        <f t="shared" si="35"/>
        <v>0</v>
      </c>
      <c r="EN33" s="54">
        <f t="shared" si="35"/>
        <v>0</v>
      </c>
      <c r="EO33" s="54">
        <f t="shared" si="35"/>
        <v>0</v>
      </c>
      <c r="EP33" s="54">
        <f t="shared" si="39"/>
        <v>0</v>
      </c>
      <c r="EQ33" s="54">
        <f t="shared" si="28"/>
        <v>0</v>
      </c>
      <c r="ER33" s="54">
        <f t="shared" si="28"/>
        <v>0</v>
      </c>
      <c r="ES33" s="54">
        <f t="shared" si="28"/>
        <v>0</v>
      </c>
      <c r="ET33" s="54">
        <f t="shared" si="28"/>
        <v>0</v>
      </c>
      <c r="EU33" s="54">
        <f t="shared" si="28"/>
        <v>0</v>
      </c>
      <c r="EV33" s="54">
        <f t="shared" si="28"/>
        <v>0</v>
      </c>
      <c r="EW33" s="54">
        <f t="shared" si="28"/>
        <v>0</v>
      </c>
      <c r="EX33" s="54">
        <f t="shared" si="28"/>
        <v>0</v>
      </c>
      <c r="EY33" s="55">
        <f t="shared" si="28"/>
        <v>0</v>
      </c>
      <c r="FA33" s="56" t="str">
        <f t="shared" si="29"/>
        <v>Non Compliance</v>
      </c>
      <c r="FB33" s="56" t="str">
        <f t="shared" si="30"/>
        <v>Compliance</v>
      </c>
      <c r="FC33" s="56" t="str">
        <f t="shared" si="31"/>
        <v>Compliance</v>
      </c>
      <c r="FD33" s="1">
        <f>VLOOKUP(C33,[2]SALARY!$B$9:$H$110,7,0)</f>
        <v>20</v>
      </c>
      <c r="FE33" s="68">
        <f t="shared" si="33"/>
        <v>0</v>
      </c>
    </row>
    <row r="34" spans="2:161" ht="20.100000000000001" customHeight="1" thickBot="1" x14ac:dyDescent="0.3">
      <c r="B34" s="42">
        <v>21</v>
      </c>
      <c r="C34" s="43">
        <v>5304</v>
      </c>
      <c r="D34" s="44" t="s">
        <v>59</v>
      </c>
      <c r="E34" s="45" t="s">
        <v>119</v>
      </c>
      <c r="F34" s="18" t="str">
        <f>IFERROR(VLOOKUP(E34,'[1]Designation with Pershift Cost'!$B$3:$C$25,2,0),"")</f>
        <v/>
      </c>
      <c r="G34" s="46" t="s">
        <v>11</v>
      </c>
      <c r="H34" s="46" t="s">
        <v>26</v>
      </c>
      <c r="I34" s="46" t="s">
        <v>11</v>
      </c>
      <c r="J34" s="46" t="s">
        <v>11</v>
      </c>
      <c r="K34" s="133" t="s">
        <v>11</v>
      </c>
      <c r="L34" s="118" t="s">
        <v>10</v>
      </c>
      <c r="M34" s="46" t="s">
        <v>10</v>
      </c>
      <c r="N34" s="46" t="s">
        <v>10</v>
      </c>
      <c r="O34" s="46" t="s">
        <v>26</v>
      </c>
      <c r="P34" s="133" t="s">
        <v>10</v>
      </c>
      <c r="Q34" s="47" t="s">
        <v>10</v>
      </c>
      <c r="R34" s="47" t="s">
        <v>10</v>
      </c>
      <c r="S34" s="47" t="s">
        <v>10</v>
      </c>
      <c r="T34" s="47" t="s">
        <v>10</v>
      </c>
      <c r="U34" s="47" t="s">
        <v>10</v>
      </c>
      <c r="V34" s="47" t="s">
        <v>11</v>
      </c>
      <c r="W34" s="47" t="s">
        <v>26</v>
      </c>
      <c r="X34" s="47" t="s">
        <v>27</v>
      </c>
      <c r="Y34" s="47" t="s">
        <v>27</v>
      </c>
      <c r="Z34" s="47" t="s">
        <v>27</v>
      </c>
      <c r="AA34" s="47" t="s">
        <v>27</v>
      </c>
      <c r="AB34" s="47" t="s">
        <v>27</v>
      </c>
      <c r="AC34" s="47" t="s">
        <v>27</v>
      </c>
      <c r="AD34" s="47" t="s">
        <v>27</v>
      </c>
      <c r="AE34" s="47" t="s">
        <v>27</v>
      </c>
      <c r="AF34" s="47" t="s">
        <v>27</v>
      </c>
      <c r="AG34" s="47" t="s">
        <v>27</v>
      </c>
      <c r="AH34" s="47" t="s">
        <v>27</v>
      </c>
      <c r="AI34" s="47" t="s">
        <v>11</v>
      </c>
      <c r="AJ34" s="47" t="s">
        <v>10</v>
      </c>
      <c r="AK34" s="46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>
        <f t="shared" si="3"/>
        <v>10</v>
      </c>
      <c r="AX34" s="48">
        <f t="shared" si="4"/>
        <v>6</v>
      </c>
      <c r="AY34" s="48">
        <f t="shared" si="5"/>
        <v>0</v>
      </c>
      <c r="AZ34" s="48">
        <f t="shared" si="6"/>
        <v>0</v>
      </c>
      <c r="BA34" s="48">
        <f t="shared" si="7"/>
        <v>0</v>
      </c>
      <c r="BB34" s="48">
        <f t="shared" si="8"/>
        <v>0</v>
      </c>
      <c r="BC34" s="48">
        <f t="shared" si="9"/>
        <v>0</v>
      </c>
      <c r="BD34" s="48">
        <f t="shared" si="10"/>
        <v>0</v>
      </c>
      <c r="BE34" s="48">
        <f t="shared" si="11"/>
        <v>0</v>
      </c>
      <c r="BF34" s="48">
        <f t="shared" si="12"/>
        <v>0</v>
      </c>
      <c r="BG34" s="48">
        <f t="shared" si="13"/>
        <v>0</v>
      </c>
      <c r="BH34" s="48">
        <f t="shared" si="14"/>
        <v>0</v>
      </c>
      <c r="BI34" s="48">
        <f t="shared" si="15"/>
        <v>0</v>
      </c>
      <c r="BJ34" s="48">
        <f t="shared" si="16"/>
        <v>0</v>
      </c>
      <c r="BK34" s="47"/>
      <c r="BL34" s="47"/>
      <c r="BM34" s="48">
        <f t="shared" si="17"/>
        <v>3</v>
      </c>
      <c r="BN34" s="48">
        <f t="shared" si="18"/>
        <v>11</v>
      </c>
      <c r="BO34" s="49">
        <f t="shared" si="19"/>
        <v>16</v>
      </c>
      <c r="BP34" s="50">
        <f t="shared" si="32"/>
        <v>30</v>
      </c>
      <c r="BQ34" s="51">
        <f t="shared" si="21"/>
        <v>0</v>
      </c>
      <c r="BR34" s="51">
        <f t="shared" si="22"/>
        <v>0</v>
      </c>
      <c r="BS34" s="52"/>
      <c r="BU34" s="53">
        <f t="shared" si="36"/>
        <v>0</v>
      </c>
      <c r="BV34" s="54">
        <f t="shared" si="36"/>
        <v>0</v>
      </c>
      <c r="BW34" s="54">
        <f t="shared" si="36"/>
        <v>0</v>
      </c>
      <c r="BX34" s="54">
        <f t="shared" si="36"/>
        <v>0</v>
      </c>
      <c r="BY34" s="54">
        <f t="shared" si="36"/>
        <v>0</v>
      </c>
      <c r="BZ34" s="54">
        <f t="shared" si="36"/>
        <v>0</v>
      </c>
      <c r="CA34" s="54">
        <f t="shared" si="36"/>
        <v>0</v>
      </c>
      <c r="CB34" s="54">
        <f t="shared" si="36"/>
        <v>0</v>
      </c>
      <c r="CC34" s="54">
        <f t="shared" si="36"/>
        <v>0</v>
      </c>
      <c r="CD34" s="54">
        <f t="shared" si="36"/>
        <v>1</v>
      </c>
      <c r="CE34" s="54">
        <f t="shared" si="36"/>
        <v>0</v>
      </c>
      <c r="CF34" s="54">
        <f t="shared" si="36"/>
        <v>0</v>
      </c>
      <c r="CG34" s="54">
        <f t="shared" si="36"/>
        <v>0</v>
      </c>
      <c r="CH34" s="54">
        <f t="shared" si="36"/>
        <v>0</v>
      </c>
      <c r="CI34" s="54">
        <f t="shared" si="36"/>
        <v>0</v>
      </c>
      <c r="CJ34" s="54">
        <f t="shared" si="34"/>
        <v>0</v>
      </c>
      <c r="CK34" s="54">
        <f t="shared" si="34"/>
        <v>0</v>
      </c>
      <c r="CL34" s="54">
        <f t="shared" si="34"/>
        <v>1</v>
      </c>
      <c r="CM34" s="54">
        <f t="shared" si="34"/>
        <v>1</v>
      </c>
      <c r="CN34" s="54">
        <f t="shared" si="34"/>
        <v>1</v>
      </c>
      <c r="CO34" s="54">
        <f t="shared" si="34"/>
        <v>1</v>
      </c>
      <c r="CP34" s="54">
        <f t="shared" si="34"/>
        <v>1</v>
      </c>
      <c r="CQ34" s="54">
        <f t="shared" si="34"/>
        <v>1</v>
      </c>
      <c r="CR34" s="54">
        <f t="shared" si="34"/>
        <v>1</v>
      </c>
      <c r="CS34" s="54">
        <f t="shared" si="34"/>
        <v>0</v>
      </c>
      <c r="CT34" s="54">
        <f t="shared" si="34"/>
        <v>0</v>
      </c>
      <c r="CU34" s="54">
        <f t="shared" si="34"/>
        <v>0</v>
      </c>
      <c r="CV34" s="54">
        <f t="shared" si="34"/>
        <v>0</v>
      </c>
      <c r="CW34" s="54">
        <f t="shared" si="34"/>
        <v>0</v>
      </c>
      <c r="CX34" s="54">
        <f t="shared" si="34"/>
        <v>0</v>
      </c>
      <c r="CY34" s="54">
        <f t="shared" si="34"/>
        <v>0</v>
      </c>
      <c r="CZ34" s="54">
        <f t="shared" si="37"/>
        <v>0</v>
      </c>
      <c r="DA34" s="54">
        <f t="shared" si="25"/>
        <v>0</v>
      </c>
      <c r="DB34" s="54">
        <f t="shared" si="25"/>
        <v>0</v>
      </c>
      <c r="DC34" s="54">
        <f t="shared" si="25"/>
        <v>0</v>
      </c>
      <c r="DD34" s="54">
        <f t="shared" si="25"/>
        <v>0</v>
      </c>
      <c r="DE34" s="54">
        <f t="shared" si="25"/>
        <v>0</v>
      </c>
      <c r="DF34" s="54">
        <f t="shared" si="25"/>
        <v>0</v>
      </c>
      <c r="DG34" s="54">
        <f t="shared" si="25"/>
        <v>0</v>
      </c>
      <c r="DH34" s="54">
        <f t="shared" si="25"/>
        <v>0</v>
      </c>
      <c r="DI34" s="55">
        <f t="shared" si="25"/>
        <v>0</v>
      </c>
      <c r="DK34" s="53">
        <f t="shared" si="38"/>
        <v>0</v>
      </c>
      <c r="DL34" s="54">
        <f t="shared" si="38"/>
        <v>0</v>
      </c>
      <c r="DM34" s="54">
        <f t="shared" si="38"/>
        <v>0</v>
      </c>
      <c r="DN34" s="54">
        <f t="shared" si="38"/>
        <v>0</v>
      </c>
      <c r="DO34" s="54">
        <f t="shared" si="38"/>
        <v>0</v>
      </c>
      <c r="DP34" s="54">
        <f t="shared" si="38"/>
        <v>0</v>
      </c>
      <c r="DQ34" s="54">
        <f t="shared" si="38"/>
        <v>0</v>
      </c>
      <c r="DR34" s="54">
        <f t="shared" si="38"/>
        <v>0</v>
      </c>
      <c r="DS34" s="54">
        <f t="shared" si="38"/>
        <v>0</v>
      </c>
      <c r="DT34" s="54">
        <f t="shared" si="38"/>
        <v>0</v>
      </c>
      <c r="DU34" s="54">
        <f t="shared" si="38"/>
        <v>0</v>
      </c>
      <c r="DV34" s="54">
        <f t="shared" si="38"/>
        <v>0</v>
      </c>
      <c r="DW34" s="54">
        <f t="shared" si="38"/>
        <v>0</v>
      </c>
      <c r="DX34" s="54">
        <f t="shared" si="38"/>
        <v>0</v>
      </c>
      <c r="DY34" s="54">
        <f t="shared" si="38"/>
        <v>0</v>
      </c>
      <c r="DZ34" s="54">
        <f t="shared" si="35"/>
        <v>0</v>
      </c>
      <c r="EA34" s="54">
        <f t="shared" si="35"/>
        <v>0</v>
      </c>
      <c r="EB34" s="54">
        <f t="shared" si="35"/>
        <v>0</v>
      </c>
      <c r="EC34" s="54">
        <f t="shared" si="35"/>
        <v>0</v>
      </c>
      <c r="ED34" s="54">
        <f t="shared" si="35"/>
        <v>0</v>
      </c>
      <c r="EE34" s="54">
        <f t="shared" si="35"/>
        <v>0</v>
      </c>
      <c r="EF34" s="54">
        <f t="shared" si="35"/>
        <v>0</v>
      </c>
      <c r="EG34" s="54">
        <f t="shared" si="35"/>
        <v>0</v>
      </c>
      <c r="EH34" s="54">
        <f t="shared" si="35"/>
        <v>0</v>
      </c>
      <c r="EI34" s="54">
        <f t="shared" si="35"/>
        <v>0</v>
      </c>
      <c r="EJ34" s="54">
        <f t="shared" si="35"/>
        <v>0</v>
      </c>
      <c r="EK34" s="54">
        <f t="shared" si="35"/>
        <v>0</v>
      </c>
      <c r="EL34" s="54">
        <f t="shared" si="35"/>
        <v>0</v>
      </c>
      <c r="EM34" s="54">
        <f t="shared" si="35"/>
        <v>0</v>
      </c>
      <c r="EN34" s="54">
        <f t="shared" si="35"/>
        <v>0</v>
      </c>
      <c r="EO34" s="54">
        <f t="shared" si="35"/>
        <v>0</v>
      </c>
      <c r="EP34" s="54">
        <f t="shared" si="39"/>
        <v>0</v>
      </c>
      <c r="EQ34" s="54">
        <f t="shared" si="28"/>
        <v>0</v>
      </c>
      <c r="ER34" s="54">
        <f t="shared" si="28"/>
        <v>0</v>
      </c>
      <c r="ES34" s="54">
        <f t="shared" si="28"/>
        <v>0</v>
      </c>
      <c r="ET34" s="54">
        <f t="shared" si="28"/>
        <v>0</v>
      </c>
      <c r="EU34" s="54">
        <f t="shared" si="28"/>
        <v>0</v>
      </c>
      <c r="EV34" s="54">
        <f t="shared" si="28"/>
        <v>0</v>
      </c>
      <c r="EW34" s="54">
        <f t="shared" si="28"/>
        <v>0</v>
      </c>
      <c r="EX34" s="54">
        <f t="shared" si="28"/>
        <v>0</v>
      </c>
      <c r="EY34" s="55">
        <f t="shared" si="28"/>
        <v>0</v>
      </c>
      <c r="FA34" s="56" t="str">
        <f t="shared" si="29"/>
        <v>Non Compliance</v>
      </c>
      <c r="FB34" s="56" t="str">
        <f t="shared" si="30"/>
        <v>Compliance</v>
      </c>
      <c r="FC34" s="56" t="str">
        <f t="shared" si="31"/>
        <v>Compliance</v>
      </c>
      <c r="FD34" s="1">
        <f>VLOOKUP(C34,[2]SALARY!$B$9:$H$110,7,0)</f>
        <v>16</v>
      </c>
      <c r="FE34" s="68">
        <f t="shared" si="33"/>
        <v>0</v>
      </c>
    </row>
    <row r="35" spans="2:161" ht="20.100000000000001" customHeight="1" thickBot="1" x14ac:dyDescent="0.3">
      <c r="B35" s="42">
        <v>22</v>
      </c>
      <c r="C35" s="43">
        <v>5346</v>
      </c>
      <c r="D35" s="44" t="s">
        <v>60</v>
      </c>
      <c r="E35" s="45" t="s">
        <v>118</v>
      </c>
      <c r="F35" s="18" t="str">
        <f>IFERROR(VLOOKUP(E35,'[1]Designation with Pershift Cost'!$B$3:$C$25,2,0),"")</f>
        <v/>
      </c>
      <c r="G35" s="46" t="s">
        <v>27</v>
      </c>
      <c r="H35" s="46" t="s">
        <v>27</v>
      </c>
      <c r="I35" s="46" t="s">
        <v>27</v>
      </c>
      <c r="J35" s="46" t="s">
        <v>27</v>
      </c>
      <c r="K35" s="46" t="s">
        <v>27</v>
      </c>
      <c r="L35" s="118" t="s">
        <v>10</v>
      </c>
      <c r="M35" s="46" t="s">
        <v>11</v>
      </c>
      <c r="N35" s="46" t="s">
        <v>11</v>
      </c>
      <c r="O35" s="46" t="s">
        <v>11</v>
      </c>
      <c r="P35" s="133" t="s">
        <v>11</v>
      </c>
      <c r="Q35" s="47" t="s">
        <v>11</v>
      </c>
      <c r="R35" s="47" t="s">
        <v>11</v>
      </c>
      <c r="S35" s="47" t="s">
        <v>26</v>
      </c>
      <c r="T35" s="119" t="s">
        <v>11</v>
      </c>
      <c r="U35" s="47" t="s">
        <v>11</v>
      </c>
      <c r="V35" s="47" t="s">
        <v>11</v>
      </c>
      <c r="W35" s="47" t="s">
        <v>11</v>
      </c>
      <c r="X35" s="47" t="s">
        <v>11</v>
      </c>
      <c r="Y35" s="191" t="s">
        <v>11</v>
      </c>
      <c r="Z35" s="47" t="s">
        <v>11</v>
      </c>
      <c r="AA35" s="47" t="s">
        <v>26</v>
      </c>
      <c r="AB35" s="47" t="s">
        <v>11</v>
      </c>
      <c r="AC35" s="47" t="s">
        <v>11</v>
      </c>
      <c r="AD35" s="47" t="s">
        <v>11</v>
      </c>
      <c r="AE35" s="47" t="s">
        <v>11</v>
      </c>
      <c r="AF35" s="47" t="s">
        <v>11</v>
      </c>
      <c r="AG35" s="47" t="s">
        <v>11</v>
      </c>
      <c r="AH35" s="47" t="s">
        <v>26</v>
      </c>
      <c r="AI35" s="47" t="s">
        <v>11</v>
      </c>
      <c r="AJ35" s="47" t="s">
        <v>11</v>
      </c>
      <c r="AK35" s="46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8">
        <f t="shared" si="3"/>
        <v>1</v>
      </c>
      <c r="AX35" s="48">
        <f t="shared" si="4"/>
        <v>21</v>
      </c>
      <c r="AY35" s="48">
        <f t="shared" si="5"/>
        <v>0</v>
      </c>
      <c r="AZ35" s="48">
        <f t="shared" si="6"/>
        <v>0</v>
      </c>
      <c r="BA35" s="48">
        <f t="shared" si="7"/>
        <v>0</v>
      </c>
      <c r="BB35" s="48">
        <f t="shared" si="8"/>
        <v>0</v>
      </c>
      <c r="BC35" s="48">
        <f t="shared" si="9"/>
        <v>0</v>
      </c>
      <c r="BD35" s="48">
        <f t="shared" si="10"/>
        <v>0</v>
      </c>
      <c r="BE35" s="48">
        <f t="shared" si="11"/>
        <v>0</v>
      </c>
      <c r="BF35" s="48">
        <f t="shared" si="12"/>
        <v>0</v>
      </c>
      <c r="BG35" s="48">
        <f t="shared" si="13"/>
        <v>0</v>
      </c>
      <c r="BH35" s="48">
        <f t="shared" si="14"/>
        <v>0</v>
      </c>
      <c r="BI35" s="48">
        <f t="shared" si="15"/>
        <v>0</v>
      </c>
      <c r="BJ35" s="48">
        <f t="shared" si="16"/>
        <v>0</v>
      </c>
      <c r="BK35" s="47"/>
      <c r="BL35" s="47"/>
      <c r="BM35" s="48">
        <f t="shared" si="17"/>
        <v>3</v>
      </c>
      <c r="BN35" s="48">
        <f t="shared" si="18"/>
        <v>5</v>
      </c>
      <c r="BO35" s="49">
        <f t="shared" si="19"/>
        <v>22</v>
      </c>
      <c r="BP35" s="57">
        <f t="shared" si="32"/>
        <v>30</v>
      </c>
      <c r="BQ35" s="51">
        <f t="shared" si="21"/>
        <v>0</v>
      </c>
      <c r="BR35" s="51">
        <f t="shared" si="22"/>
        <v>0</v>
      </c>
      <c r="BS35" s="52"/>
      <c r="BU35" s="53">
        <f t="shared" si="36"/>
        <v>1</v>
      </c>
      <c r="BV35" s="54">
        <f t="shared" si="36"/>
        <v>1</v>
      </c>
      <c r="BW35" s="54">
        <f t="shared" si="36"/>
        <v>1</v>
      </c>
      <c r="BX35" s="54">
        <f t="shared" si="36"/>
        <v>1</v>
      </c>
      <c r="BY35" s="54">
        <f t="shared" si="36"/>
        <v>1</v>
      </c>
      <c r="BZ35" s="54">
        <f t="shared" si="36"/>
        <v>1</v>
      </c>
      <c r="CA35" s="54">
        <f t="shared" si="36"/>
        <v>0</v>
      </c>
      <c r="CB35" s="54">
        <f t="shared" si="36"/>
        <v>0</v>
      </c>
      <c r="CC35" s="54">
        <f t="shared" si="36"/>
        <v>0</v>
      </c>
      <c r="CD35" s="54">
        <f t="shared" si="36"/>
        <v>0</v>
      </c>
      <c r="CE35" s="54">
        <f t="shared" si="36"/>
        <v>0</v>
      </c>
      <c r="CF35" s="54">
        <f t="shared" si="36"/>
        <v>0</v>
      </c>
      <c r="CG35" s="54">
        <f t="shared" si="36"/>
        <v>0</v>
      </c>
      <c r="CH35" s="54">
        <f t="shared" si="36"/>
        <v>1</v>
      </c>
      <c r="CI35" s="54">
        <f t="shared" si="36"/>
        <v>0</v>
      </c>
      <c r="CJ35" s="54">
        <f t="shared" si="34"/>
        <v>0</v>
      </c>
      <c r="CK35" s="54">
        <f t="shared" si="34"/>
        <v>0</v>
      </c>
      <c r="CL35" s="54">
        <f t="shared" si="34"/>
        <v>0</v>
      </c>
      <c r="CM35" s="54">
        <f t="shared" si="34"/>
        <v>0</v>
      </c>
      <c r="CN35" s="54">
        <f t="shared" si="34"/>
        <v>0</v>
      </c>
      <c r="CO35" s="54">
        <f t="shared" si="34"/>
        <v>0</v>
      </c>
      <c r="CP35" s="54">
        <f t="shared" si="34"/>
        <v>0</v>
      </c>
      <c r="CQ35" s="54">
        <f t="shared" si="34"/>
        <v>0</v>
      </c>
      <c r="CR35" s="54">
        <f t="shared" si="34"/>
        <v>0</v>
      </c>
      <c r="CS35" s="54">
        <f t="shared" si="34"/>
        <v>0</v>
      </c>
      <c r="CT35" s="54">
        <f t="shared" si="34"/>
        <v>0</v>
      </c>
      <c r="CU35" s="54">
        <f t="shared" si="34"/>
        <v>0</v>
      </c>
      <c r="CV35" s="54">
        <f t="shared" si="34"/>
        <v>0</v>
      </c>
      <c r="CW35" s="54">
        <f t="shared" si="34"/>
        <v>0</v>
      </c>
      <c r="CX35" s="54">
        <f t="shared" si="34"/>
        <v>0</v>
      </c>
      <c r="CY35" s="54">
        <f t="shared" si="34"/>
        <v>0</v>
      </c>
      <c r="CZ35" s="54">
        <f t="shared" si="37"/>
        <v>0</v>
      </c>
      <c r="DA35" s="54">
        <f t="shared" si="37"/>
        <v>0</v>
      </c>
      <c r="DB35" s="54">
        <f t="shared" si="37"/>
        <v>0</v>
      </c>
      <c r="DC35" s="54">
        <f t="shared" si="37"/>
        <v>0</v>
      </c>
      <c r="DD35" s="54">
        <f t="shared" si="37"/>
        <v>0</v>
      </c>
      <c r="DE35" s="54">
        <f t="shared" si="37"/>
        <v>0</v>
      </c>
      <c r="DF35" s="54">
        <f t="shared" si="37"/>
        <v>0</v>
      </c>
      <c r="DG35" s="54">
        <f t="shared" si="37"/>
        <v>0</v>
      </c>
      <c r="DH35" s="54">
        <f t="shared" si="37"/>
        <v>0</v>
      </c>
      <c r="DI35" s="55">
        <f t="shared" si="37"/>
        <v>0</v>
      </c>
      <c r="DK35" s="53">
        <f t="shared" si="38"/>
        <v>0</v>
      </c>
      <c r="DL35" s="54">
        <f t="shared" si="38"/>
        <v>0</v>
      </c>
      <c r="DM35" s="54">
        <f t="shared" si="38"/>
        <v>0</v>
      </c>
      <c r="DN35" s="54">
        <f t="shared" si="38"/>
        <v>0</v>
      </c>
      <c r="DO35" s="54">
        <f t="shared" si="38"/>
        <v>0</v>
      </c>
      <c r="DP35" s="54">
        <f t="shared" si="38"/>
        <v>0</v>
      </c>
      <c r="DQ35" s="54">
        <f t="shared" si="38"/>
        <v>0</v>
      </c>
      <c r="DR35" s="54">
        <f t="shared" si="38"/>
        <v>0</v>
      </c>
      <c r="DS35" s="54">
        <f t="shared" si="38"/>
        <v>0</v>
      </c>
      <c r="DT35" s="54">
        <f t="shared" si="38"/>
        <v>0</v>
      </c>
      <c r="DU35" s="54">
        <f t="shared" si="38"/>
        <v>0</v>
      </c>
      <c r="DV35" s="54">
        <f t="shared" si="38"/>
        <v>0</v>
      </c>
      <c r="DW35" s="54">
        <f t="shared" si="38"/>
        <v>0</v>
      </c>
      <c r="DX35" s="54">
        <f t="shared" si="38"/>
        <v>0</v>
      </c>
      <c r="DY35" s="54">
        <f t="shared" si="38"/>
        <v>0</v>
      </c>
      <c r="DZ35" s="54">
        <f t="shared" si="35"/>
        <v>0</v>
      </c>
      <c r="EA35" s="54">
        <f t="shared" si="35"/>
        <v>0</v>
      </c>
      <c r="EB35" s="54">
        <f t="shared" si="35"/>
        <v>0</v>
      </c>
      <c r="EC35" s="54">
        <f t="shared" si="35"/>
        <v>0</v>
      </c>
      <c r="ED35" s="54">
        <f t="shared" si="35"/>
        <v>0</v>
      </c>
      <c r="EE35" s="54">
        <f t="shared" si="35"/>
        <v>0</v>
      </c>
      <c r="EF35" s="54">
        <f t="shared" si="35"/>
        <v>0</v>
      </c>
      <c r="EG35" s="54">
        <f t="shared" si="35"/>
        <v>0</v>
      </c>
      <c r="EH35" s="54">
        <f t="shared" si="35"/>
        <v>0</v>
      </c>
      <c r="EI35" s="54">
        <f t="shared" si="35"/>
        <v>0</v>
      </c>
      <c r="EJ35" s="54">
        <f t="shared" si="35"/>
        <v>0</v>
      </c>
      <c r="EK35" s="54">
        <f t="shared" si="35"/>
        <v>0</v>
      </c>
      <c r="EL35" s="54">
        <f t="shared" si="35"/>
        <v>0</v>
      </c>
      <c r="EM35" s="54">
        <f t="shared" si="35"/>
        <v>0</v>
      </c>
      <c r="EN35" s="54">
        <f t="shared" si="35"/>
        <v>0</v>
      </c>
      <c r="EO35" s="54">
        <f t="shared" si="35"/>
        <v>0</v>
      </c>
      <c r="EP35" s="54">
        <f t="shared" si="39"/>
        <v>0</v>
      </c>
      <c r="EQ35" s="54">
        <f t="shared" si="39"/>
        <v>0</v>
      </c>
      <c r="ER35" s="54">
        <f t="shared" si="39"/>
        <v>0</v>
      </c>
      <c r="ES35" s="54">
        <f t="shared" si="39"/>
        <v>0</v>
      </c>
      <c r="ET35" s="54">
        <f t="shared" si="39"/>
        <v>0</v>
      </c>
      <c r="EU35" s="54">
        <f t="shared" si="39"/>
        <v>0</v>
      </c>
      <c r="EV35" s="54">
        <f t="shared" si="39"/>
        <v>0</v>
      </c>
      <c r="EW35" s="54">
        <f t="shared" si="39"/>
        <v>0</v>
      </c>
      <c r="EX35" s="54">
        <f t="shared" si="39"/>
        <v>0</v>
      </c>
      <c r="EY35" s="55">
        <f t="shared" si="39"/>
        <v>0</v>
      </c>
      <c r="FA35" s="56" t="str">
        <f t="shared" si="29"/>
        <v>Non Compliance</v>
      </c>
      <c r="FB35" s="56" t="str">
        <f t="shared" si="30"/>
        <v>Compliance</v>
      </c>
      <c r="FC35" s="56" t="str">
        <f t="shared" si="31"/>
        <v>Compliance</v>
      </c>
      <c r="FD35" s="1">
        <f>VLOOKUP(C35,[2]SALARY!$B$9:$H$110,7,0)</f>
        <v>22</v>
      </c>
      <c r="FE35" s="68">
        <f t="shared" si="33"/>
        <v>0</v>
      </c>
    </row>
    <row r="36" spans="2:161" ht="20.100000000000001" customHeight="1" thickBot="1" x14ac:dyDescent="0.3">
      <c r="B36" s="42">
        <v>23</v>
      </c>
      <c r="C36" s="43">
        <v>5444</v>
      </c>
      <c r="D36" s="44" t="s">
        <v>61</v>
      </c>
      <c r="E36" s="45" t="s">
        <v>118</v>
      </c>
      <c r="F36" s="18" t="str">
        <f>IFERROR(VLOOKUP(E36,'[1]Designation with Pershift Cost'!$B$3:$C$25,2,0),"")</f>
        <v/>
      </c>
      <c r="G36" s="46" t="s">
        <v>12</v>
      </c>
      <c r="H36" s="46" t="s">
        <v>12</v>
      </c>
      <c r="I36" s="46" t="s">
        <v>11</v>
      </c>
      <c r="J36" s="46" t="s">
        <v>11</v>
      </c>
      <c r="K36" s="46" t="s">
        <v>12</v>
      </c>
      <c r="L36" s="46" t="s">
        <v>12</v>
      </c>
      <c r="M36" s="133" t="s">
        <v>12</v>
      </c>
      <c r="N36" s="46" t="s">
        <v>26</v>
      </c>
      <c r="O36" s="46" t="s">
        <v>11</v>
      </c>
      <c r="P36" s="133" t="s">
        <v>11</v>
      </c>
      <c r="Q36" s="47" t="s">
        <v>11</v>
      </c>
      <c r="R36" s="47" t="s">
        <v>11</v>
      </c>
      <c r="S36" s="47" t="s">
        <v>11</v>
      </c>
      <c r="T36" s="47" t="s">
        <v>26</v>
      </c>
      <c r="U36" s="47" t="s">
        <v>10</v>
      </c>
      <c r="V36" s="47" t="s">
        <v>10</v>
      </c>
      <c r="W36" s="47" t="s">
        <v>10</v>
      </c>
      <c r="X36" s="47" t="s">
        <v>10</v>
      </c>
      <c r="Y36" s="47" t="s">
        <v>10</v>
      </c>
      <c r="Z36" s="47" t="s">
        <v>26</v>
      </c>
      <c r="AA36" s="47" t="s">
        <v>10</v>
      </c>
      <c r="AB36" s="47" t="s">
        <v>10</v>
      </c>
      <c r="AC36" s="47" t="s">
        <v>10</v>
      </c>
      <c r="AD36" s="47" t="s">
        <v>10</v>
      </c>
      <c r="AE36" s="47" t="s">
        <v>10</v>
      </c>
      <c r="AF36" s="47" t="s">
        <v>12</v>
      </c>
      <c r="AG36" s="47" t="s">
        <v>26</v>
      </c>
      <c r="AH36" s="47" t="s">
        <v>12</v>
      </c>
      <c r="AI36" s="47" t="s">
        <v>12</v>
      </c>
      <c r="AJ36" s="47" t="s">
        <v>12</v>
      </c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8">
        <f t="shared" si="3"/>
        <v>10</v>
      </c>
      <c r="AX36" s="48">
        <f t="shared" si="4"/>
        <v>7</v>
      </c>
      <c r="AY36" s="48">
        <f t="shared" si="5"/>
        <v>9</v>
      </c>
      <c r="AZ36" s="48">
        <f t="shared" si="6"/>
        <v>0</v>
      </c>
      <c r="BA36" s="48">
        <f t="shared" si="7"/>
        <v>0</v>
      </c>
      <c r="BB36" s="48">
        <f t="shared" si="8"/>
        <v>0</v>
      </c>
      <c r="BC36" s="48">
        <f t="shared" si="9"/>
        <v>0</v>
      </c>
      <c r="BD36" s="48">
        <f t="shared" si="10"/>
        <v>0</v>
      </c>
      <c r="BE36" s="48">
        <f t="shared" si="11"/>
        <v>0</v>
      </c>
      <c r="BF36" s="48">
        <f t="shared" si="12"/>
        <v>0</v>
      </c>
      <c r="BG36" s="48">
        <f t="shared" si="13"/>
        <v>0</v>
      </c>
      <c r="BH36" s="48">
        <f t="shared" si="14"/>
        <v>0</v>
      </c>
      <c r="BI36" s="48">
        <f t="shared" si="15"/>
        <v>0</v>
      </c>
      <c r="BJ36" s="48">
        <f t="shared" si="16"/>
        <v>0</v>
      </c>
      <c r="BK36" s="47"/>
      <c r="BL36" s="47"/>
      <c r="BM36" s="48">
        <f t="shared" si="17"/>
        <v>4</v>
      </c>
      <c r="BN36" s="48">
        <f t="shared" si="18"/>
        <v>0</v>
      </c>
      <c r="BO36" s="49">
        <f t="shared" si="19"/>
        <v>26</v>
      </c>
      <c r="BP36" s="57">
        <f t="shared" si="32"/>
        <v>30</v>
      </c>
      <c r="BQ36" s="51">
        <f t="shared" si="21"/>
        <v>0</v>
      </c>
      <c r="BR36" s="51">
        <f t="shared" si="22"/>
        <v>0</v>
      </c>
      <c r="BS36" s="52"/>
      <c r="BU36" s="53">
        <f t="shared" si="36"/>
        <v>1</v>
      </c>
      <c r="BV36" s="54">
        <f t="shared" si="36"/>
        <v>0</v>
      </c>
      <c r="BW36" s="54">
        <f t="shared" si="36"/>
        <v>0</v>
      </c>
      <c r="BX36" s="54">
        <f t="shared" si="36"/>
        <v>0</v>
      </c>
      <c r="BY36" s="54">
        <f t="shared" si="36"/>
        <v>0</v>
      </c>
      <c r="BZ36" s="54">
        <f t="shared" si="36"/>
        <v>0</v>
      </c>
      <c r="CA36" s="54">
        <f t="shared" si="36"/>
        <v>0</v>
      </c>
      <c r="CB36" s="54">
        <f t="shared" si="36"/>
        <v>0</v>
      </c>
      <c r="CC36" s="54">
        <f t="shared" si="36"/>
        <v>0</v>
      </c>
      <c r="CD36" s="54">
        <f t="shared" si="36"/>
        <v>0</v>
      </c>
      <c r="CE36" s="54">
        <f t="shared" si="36"/>
        <v>0</v>
      </c>
      <c r="CF36" s="54">
        <f t="shared" si="36"/>
        <v>0</v>
      </c>
      <c r="CG36" s="54">
        <f t="shared" si="36"/>
        <v>0</v>
      </c>
      <c r="CH36" s="54">
        <f t="shared" si="36"/>
        <v>0</v>
      </c>
      <c r="CI36" s="54">
        <f t="shared" si="36"/>
        <v>0</v>
      </c>
      <c r="CJ36" s="54">
        <f t="shared" si="34"/>
        <v>0</v>
      </c>
      <c r="CK36" s="54">
        <f t="shared" si="34"/>
        <v>0</v>
      </c>
      <c r="CL36" s="54">
        <f t="shared" si="34"/>
        <v>0</v>
      </c>
      <c r="CM36" s="54">
        <f t="shared" si="34"/>
        <v>0</v>
      </c>
      <c r="CN36" s="54">
        <f t="shared" si="34"/>
        <v>0</v>
      </c>
      <c r="CO36" s="54">
        <f t="shared" si="34"/>
        <v>0</v>
      </c>
      <c r="CP36" s="54">
        <f t="shared" si="34"/>
        <v>0</v>
      </c>
      <c r="CQ36" s="54">
        <f t="shared" si="34"/>
        <v>0</v>
      </c>
      <c r="CR36" s="54">
        <f t="shared" si="34"/>
        <v>0</v>
      </c>
      <c r="CS36" s="54">
        <f t="shared" si="34"/>
        <v>0</v>
      </c>
      <c r="CT36" s="54">
        <f t="shared" si="34"/>
        <v>0</v>
      </c>
      <c r="CU36" s="54">
        <f t="shared" si="34"/>
        <v>0</v>
      </c>
      <c r="CV36" s="54">
        <f t="shared" si="34"/>
        <v>0</v>
      </c>
      <c r="CW36" s="54">
        <f t="shared" si="34"/>
        <v>0</v>
      </c>
      <c r="CX36" s="54">
        <f t="shared" si="34"/>
        <v>0</v>
      </c>
      <c r="CY36" s="54">
        <f t="shared" si="34"/>
        <v>0</v>
      </c>
      <c r="CZ36" s="54">
        <f t="shared" si="37"/>
        <v>0</v>
      </c>
      <c r="DA36" s="54">
        <f t="shared" si="37"/>
        <v>0</v>
      </c>
      <c r="DB36" s="54">
        <f t="shared" si="37"/>
        <v>0</v>
      </c>
      <c r="DC36" s="54">
        <f t="shared" si="37"/>
        <v>0</v>
      </c>
      <c r="DD36" s="54">
        <f t="shared" si="37"/>
        <v>0</v>
      </c>
      <c r="DE36" s="54">
        <f t="shared" si="37"/>
        <v>0</v>
      </c>
      <c r="DF36" s="54">
        <f t="shared" si="37"/>
        <v>0</v>
      </c>
      <c r="DG36" s="54">
        <f t="shared" si="37"/>
        <v>0</v>
      </c>
      <c r="DH36" s="54">
        <f t="shared" si="37"/>
        <v>0</v>
      </c>
      <c r="DI36" s="55">
        <f t="shared" si="37"/>
        <v>0</v>
      </c>
      <c r="DK36" s="53">
        <f t="shared" si="38"/>
        <v>0</v>
      </c>
      <c r="DL36" s="54">
        <f t="shared" si="38"/>
        <v>0</v>
      </c>
      <c r="DM36" s="54">
        <f t="shared" si="38"/>
        <v>0</v>
      </c>
      <c r="DN36" s="54">
        <f t="shared" si="38"/>
        <v>0</v>
      </c>
      <c r="DO36" s="54">
        <f t="shared" si="38"/>
        <v>0</v>
      </c>
      <c r="DP36" s="54">
        <f t="shared" si="38"/>
        <v>0</v>
      </c>
      <c r="DQ36" s="54">
        <f t="shared" si="38"/>
        <v>0</v>
      </c>
      <c r="DR36" s="54">
        <f t="shared" si="38"/>
        <v>0</v>
      </c>
      <c r="DS36" s="54">
        <f t="shared" si="38"/>
        <v>0</v>
      </c>
      <c r="DT36" s="54">
        <f t="shared" si="38"/>
        <v>0</v>
      </c>
      <c r="DU36" s="54">
        <f t="shared" si="38"/>
        <v>0</v>
      </c>
      <c r="DV36" s="54">
        <f t="shared" si="38"/>
        <v>0</v>
      </c>
      <c r="DW36" s="54">
        <f t="shared" si="38"/>
        <v>0</v>
      </c>
      <c r="DX36" s="54">
        <f t="shared" si="38"/>
        <v>0</v>
      </c>
      <c r="DY36" s="54">
        <f t="shared" si="38"/>
        <v>0</v>
      </c>
      <c r="DZ36" s="54">
        <f t="shared" si="35"/>
        <v>0</v>
      </c>
      <c r="EA36" s="54">
        <f t="shared" si="35"/>
        <v>0</v>
      </c>
      <c r="EB36" s="54">
        <f t="shared" si="35"/>
        <v>0</v>
      </c>
      <c r="EC36" s="54">
        <f t="shared" si="35"/>
        <v>0</v>
      </c>
      <c r="ED36" s="54">
        <f t="shared" si="35"/>
        <v>0</v>
      </c>
      <c r="EE36" s="54">
        <f t="shared" si="35"/>
        <v>0</v>
      </c>
      <c r="EF36" s="54">
        <f t="shared" si="35"/>
        <v>0</v>
      </c>
      <c r="EG36" s="54">
        <f t="shared" si="35"/>
        <v>0</v>
      </c>
      <c r="EH36" s="54">
        <f t="shared" si="35"/>
        <v>0</v>
      </c>
      <c r="EI36" s="54">
        <f t="shared" si="35"/>
        <v>0</v>
      </c>
      <c r="EJ36" s="54">
        <f t="shared" si="35"/>
        <v>0</v>
      </c>
      <c r="EK36" s="54">
        <f t="shared" si="35"/>
        <v>0</v>
      </c>
      <c r="EL36" s="54">
        <f t="shared" si="35"/>
        <v>0</v>
      </c>
      <c r="EM36" s="54">
        <f t="shared" si="35"/>
        <v>0</v>
      </c>
      <c r="EN36" s="54">
        <f t="shared" si="35"/>
        <v>0</v>
      </c>
      <c r="EO36" s="54">
        <f t="shared" si="35"/>
        <v>0</v>
      </c>
      <c r="EP36" s="54">
        <f t="shared" si="39"/>
        <v>0</v>
      </c>
      <c r="EQ36" s="54">
        <f t="shared" si="39"/>
        <v>0</v>
      </c>
      <c r="ER36" s="54">
        <f t="shared" si="39"/>
        <v>0</v>
      </c>
      <c r="ES36" s="54">
        <f t="shared" si="39"/>
        <v>0</v>
      </c>
      <c r="ET36" s="54">
        <f t="shared" si="39"/>
        <v>0</v>
      </c>
      <c r="EU36" s="54">
        <f t="shared" si="39"/>
        <v>0</v>
      </c>
      <c r="EV36" s="54">
        <f t="shared" si="39"/>
        <v>0</v>
      </c>
      <c r="EW36" s="54">
        <f t="shared" si="39"/>
        <v>0</v>
      </c>
      <c r="EX36" s="54">
        <f t="shared" si="39"/>
        <v>0</v>
      </c>
      <c r="EY36" s="55">
        <f t="shared" si="39"/>
        <v>0</v>
      </c>
      <c r="FA36" s="56" t="str">
        <f t="shared" si="29"/>
        <v>Non Compliance</v>
      </c>
      <c r="FB36" s="56" t="str">
        <f t="shared" si="30"/>
        <v>Compliance</v>
      </c>
      <c r="FC36" s="56" t="str">
        <f t="shared" si="31"/>
        <v>Compliance</v>
      </c>
      <c r="FD36" s="1">
        <f>VLOOKUP(C36,[2]SALARY!$B$9:$H$110,7,0)</f>
        <v>26</v>
      </c>
      <c r="FE36" s="68">
        <f t="shared" si="33"/>
        <v>0</v>
      </c>
    </row>
    <row r="37" spans="2:161" ht="20.100000000000001" customHeight="1" thickBot="1" x14ac:dyDescent="0.3">
      <c r="B37" s="42">
        <v>24</v>
      </c>
      <c r="C37" s="43">
        <v>5343</v>
      </c>
      <c r="D37" s="44" t="s">
        <v>62</v>
      </c>
      <c r="E37" s="45" t="s">
        <v>118</v>
      </c>
      <c r="F37" s="18" t="str">
        <f>IFERROR(VLOOKUP(E37,'[1]Designation with Pershift Cost'!$B$3:$C$25,2,0),"")</f>
        <v/>
      </c>
      <c r="G37" s="46" t="s">
        <v>26</v>
      </c>
      <c r="H37" s="46" t="s">
        <v>11</v>
      </c>
      <c r="I37" s="46" t="s">
        <v>27</v>
      </c>
      <c r="J37" s="46" t="s">
        <v>11</v>
      </c>
      <c r="K37" s="133" t="s">
        <v>11</v>
      </c>
      <c r="L37" s="126" t="s">
        <v>11</v>
      </c>
      <c r="M37" s="46" t="s">
        <v>11</v>
      </c>
      <c r="N37" s="46" t="s">
        <v>12</v>
      </c>
      <c r="O37" s="46" t="s">
        <v>26</v>
      </c>
      <c r="P37" s="133" t="s">
        <v>11</v>
      </c>
      <c r="Q37" s="47" t="s">
        <v>11</v>
      </c>
      <c r="R37" s="47" t="s">
        <v>11</v>
      </c>
      <c r="S37" s="47" t="s">
        <v>11</v>
      </c>
      <c r="T37" s="119" t="s">
        <v>11</v>
      </c>
      <c r="U37" s="47" t="s">
        <v>27</v>
      </c>
      <c r="V37" s="47" t="s">
        <v>27</v>
      </c>
      <c r="W37" s="47" t="s">
        <v>27</v>
      </c>
      <c r="X37" s="47" t="s">
        <v>27</v>
      </c>
      <c r="Y37" s="47" t="s">
        <v>27</v>
      </c>
      <c r="Z37" s="47" t="s">
        <v>27</v>
      </c>
      <c r="AA37" s="47" t="s">
        <v>27</v>
      </c>
      <c r="AB37" s="47" t="s">
        <v>27</v>
      </c>
      <c r="AC37" s="47" t="s">
        <v>27</v>
      </c>
      <c r="AD37" s="47" t="s">
        <v>27</v>
      </c>
      <c r="AE37" s="47" t="s">
        <v>27</v>
      </c>
      <c r="AF37" s="47" t="s">
        <v>27</v>
      </c>
      <c r="AG37" s="47" t="s">
        <v>27</v>
      </c>
      <c r="AH37" s="47" t="s">
        <v>27</v>
      </c>
      <c r="AI37" s="47" t="s">
        <v>27</v>
      </c>
      <c r="AJ37" s="47" t="s">
        <v>27</v>
      </c>
      <c r="AK37" s="46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8">
        <f t="shared" si="3"/>
        <v>0</v>
      </c>
      <c r="AX37" s="48">
        <f t="shared" si="4"/>
        <v>10</v>
      </c>
      <c r="AY37" s="48">
        <f t="shared" si="5"/>
        <v>1</v>
      </c>
      <c r="AZ37" s="48">
        <f t="shared" si="6"/>
        <v>0</v>
      </c>
      <c r="BA37" s="48">
        <f t="shared" si="7"/>
        <v>0</v>
      </c>
      <c r="BB37" s="48">
        <f t="shared" si="8"/>
        <v>0</v>
      </c>
      <c r="BC37" s="48">
        <f t="shared" si="9"/>
        <v>0</v>
      </c>
      <c r="BD37" s="48">
        <f t="shared" si="10"/>
        <v>0</v>
      </c>
      <c r="BE37" s="48">
        <f t="shared" si="11"/>
        <v>0</v>
      </c>
      <c r="BF37" s="48">
        <f t="shared" si="12"/>
        <v>0</v>
      </c>
      <c r="BG37" s="48">
        <f t="shared" si="13"/>
        <v>0</v>
      </c>
      <c r="BH37" s="48">
        <f t="shared" si="14"/>
        <v>0</v>
      </c>
      <c r="BI37" s="48">
        <f t="shared" si="15"/>
        <v>0</v>
      </c>
      <c r="BJ37" s="48">
        <f t="shared" si="16"/>
        <v>0</v>
      </c>
      <c r="BK37" s="47"/>
      <c r="BL37" s="47"/>
      <c r="BM37" s="48">
        <f t="shared" si="17"/>
        <v>2</v>
      </c>
      <c r="BN37" s="48">
        <f t="shared" si="18"/>
        <v>17</v>
      </c>
      <c r="BO37" s="49">
        <f t="shared" si="19"/>
        <v>11</v>
      </c>
      <c r="BP37" s="50">
        <f t="shared" si="32"/>
        <v>30</v>
      </c>
      <c r="BQ37" s="51">
        <f t="shared" si="21"/>
        <v>0</v>
      </c>
      <c r="BR37" s="51">
        <f t="shared" si="22"/>
        <v>0</v>
      </c>
      <c r="BS37" s="52"/>
      <c r="BU37" s="53">
        <f t="shared" si="36"/>
        <v>0</v>
      </c>
      <c r="BV37" s="54">
        <f t="shared" si="36"/>
        <v>1</v>
      </c>
      <c r="BW37" s="54">
        <f t="shared" si="36"/>
        <v>0</v>
      </c>
      <c r="BX37" s="54">
        <f t="shared" si="36"/>
        <v>0</v>
      </c>
      <c r="BY37" s="54">
        <f t="shared" si="36"/>
        <v>0</v>
      </c>
      <c r="BZ37" s="54">
        <f t="shared" si="36"/>
        <v>0</v>
      </c>
      <c r="CA37" s="54">
        <f t="shared" si="36"/>
        <v>0</v>
      </c>
      <c r="CB37" s="54">
        <f t="shared" si="36"/>
        <v>0</v>
      </c>
      <c r="CC37" s="54">
        <f t="shared" si="36"/>
        <v>0</v>
      </c>
      <c r="CD37" s="54">
        <f t="shared" si="36"/>
        <v>1</v>
      </c>
      <c r="CE37" s="54">
        <f t="shared" si="36"/>
        <v>1</v>
      </c>
      <c r="CF37" s="54">
        <f t="shared" si="36"/>
        <v>1</v>
      </c>
      <c r="CG37" s="54">
        <f t="shared" si="36"/>
        <v>1</v>
      </c>
      <c r="CH37" s="54">
        <f t="shared" si="36"/>
        <v>1</v>
      </c>
      <c r="CI37" s="54">
        <f t="shared" si="36"/>
        <v>1</v>
      </c>
      <c r="CJ37" s="54">
        <f t="shared" si="34"/>
        <v>1</v>
      </c>
      <c r="CK37" s="54">
        <f t="shared" si="34"/>
        <v>1</v>
      </c>
      <c r="CL37" s="54">
        <f t="shared" si="34"/>
        <v>1</v>
      </c>
      <c r="CM37" s="54">
        <f t="shared" si="34"/>
        <v>1</v>
      </c>
      <c r="CN37" s="54">
        <f t="shared" si="34"/>
        <v>1</v>
      </c>
      <c r="CO37" s="54">
        <f t="shared" si="34"/>
        <v>1</v>
      </c>
      <c r="CP37" s="54">
        <f t="shared" si="34"/>
        <v>1</v>
      </c>
      <c r="CQ37" s="54">
        <f t="shared" si="34"/>
        <v>1</v>
      </c>
      <c r="CR37" s="54">
        <f t="shared" si="34"/>
        <v>1</v>
      </c>
      <c r="CS37" s="54">
        <f t="shared" si="34"/>
        <v>0</v>
      </c>
      <c r="CT37" s="54">
        <f t="shared" si="34"/>
        <v>0</v>
      </c>
      <c r="CU37" s="54">
        <f t="shared" si="34"/>
        <v>0</v>
      </c>
      <c r="CV37" s="54">
        <f t="shared" si="34"/>
        <v>0</v>
      </c>
      <c r="CW37" s="54">
        <f t="shared" si="34"/>
        <v>0</v>
      </c>
      <c r="CX37" s="54">
        <f t="shared" si="34"/>
        <v>0</v>
      </c>
      <c r="CY37" s="54">
        <f t="shared" si="34"/>
        <v>0</v>
      </c>
      <c r="CZ37" s="54">
        <f t="shared" si="37"/>
        <v>0</v>
      </c>
      <c r="DA37" s="54">
        <f t="shared" si="37"/>
        <v>0</v>
      </c>
      <c r="DB37" s="54">
        <f t="shared" si="37"/>
        <v>0</v>
      </c>
      <c r="DC37" s="54">
        <f t="shared" si="37"/>
        <v>0</v>
      </c>
      <c r="DD37" s="54">
        <f t="shared" si="37"/>
        <v>0</v>
      </c>
      <c r="DE37" s="54">
        <f t="shared" si="37"/>
        <v>0</v>
      </c>
      <c r="DF37" s="54">
        <f t="shared" si="37"/>
        <v>0</v>
      </c>
      <c r="DG37" s="54">
        <f t="shared" si="37"/>
        <v>0</v>
      </c>
      <c r="DH37" s="54">
        <f t="shared" si="37"/>
        <v>0</v>
      </c>
      <c r="DI37" s="55">
        <f t="shared" si="37"/>
        <v>0</v>
      </c>
      <c r="DK37" s="53">
        <f t="shared" si="38"/>
        <v>0</v>
      </c>
      <c r="DL37" s="54">
        <f t="shared" si="38"/>
        <v>0</v>
      </c>
      <c r="DM37" s="54">
        <f t="shared" si="38"/>
        <v>0</v>
      </c>
      <c r="DN37" s="54">
        <f t="shared" si="38"/>
        <v>0</v>
      </c>
      <c r="DO37" s="54">
        <f t="shared" si="38"/>
        <v>0</v>
      </c>
      <c r="DP37" s="54">
        <f t="shared" si="38"/>
        <v>0</v>
      </c>
      <c r="DQ37" s="54">
        <f t="shared" si="38"/>
        <v>0</v>
      </c>
      <c r="DR37" s="54">
        <f t="shared" si="38"/>
        <v>0</v>
      </c>
      <c r="DS37" s="54">
        <f t="shared" si="38"/>
        <v>0</v>
      </c>
      <c r="DT37" s="54">
        <f t="shared" si="38"/>
        <v>0</v>
      </c>
      <c r="DU37" s="54">
        <f t="shared" si="38"/>
        <v>0</v>
      </c>
      <c r="DV37" s="54">
        <f t="shared" si="38"/>
        <v>0</v>
      </c>
      <c r="DW37" s="54">
        <f t="shared" si="38"/>
        <v>0</v>
      </c>
      <c r="DX37" s="54">
        <f t="shared" si="38"/>
        <v>0</v>
      </c>
      <c r="DY37" s="54">
        <f t="shared" si="38"/>
        <v>0</v>
      </c>
      <c r="DZ37" s="54">
        <f t="shared" si="35"/>
        <v>0</v>
      </c>
      <c r="EA37" s="54">
        <f t="shared" si="35"/>
        <v>0</v>
      </c>
      <c r="EB37" s="54">
        <f t="shared" si="35"/>
        <v>0</v>
      </c>
      <c r="EC37" s="54">
        <f t="shared" si="35"/>
        <v>0</v>
      </c>
      <c r="ED37" s="54">
        <f t="shared" si="35"/>
        <v>0</v>
      </c>
      <c r="EE37" s="54">
        <f t="shared" si="35"/>
        <v>0</v>
      </c>
      <c r="EF37" s="54">
        <f t="shared" si="35"/>
        <v>0</v>
      </c>
      <c r="EG37" s="54">
        <f t="shared" si="35"/>
        <v>0</v>
      </c>
      <c r="EH37" s="54">
        <f t="shared" si="35"/>
        <v>0</v>
      </c>
      <c r="EI37" s="54">
        <f t="shared" si="35"/>
        <v>0</v>
      </c>
      <c r="EJ37" s="54">
        <f t="shared" si="35"/>
        <v>0</v>
      </c>
      <c r="EK37" s="54">
        <f t="shared" si="35"/>
        <v>0</v>
      </c>
      <c r="EL37" s="54">
        <f t="shared" si="35"/>
        <v>0</v>
      </c>
      <c r="EM37" s="54">
        <f t="shared" si="35"/>
        <v>0</v>
      </c>
      <c r="EN37" s="54">
        <f t="shared" si="35"/>
        <v>0</v>
      </c>
      <c r="EO37" s="54">
        <f t="shared" si="35"/>
        <v>0</v>
      </c>
      <c r="EP37" s="54">
        <f t="shared" si="39"/>
        <v>0</v>
      </c>
      <c r="EQ37" s="54">
        <f t="shared" si="39"/>
        <v>0</v>
      </c>
      <c r="ER37" s="54">
        <f t="shared" si="39"/>
        <v>0</v>
      </c>
      <c r="ES37" s="54">
        <f t="shared" si="39"/>
        <v>0</v>
      </c>
      <c r="ET37" s="54">
        <f t="shared" si="39"/>
        <v>0</v>
      </c>
      <c r="EU37" s="54">
        <f t="shared" si="39"/>
        <v>0</v>
      </c>
      <c r="EV37" s="54">
        <f t="shared" si="39"/>
        <v>0</v>
      </c>
      <c r="EW37" s="54">
        <f t="shared" si="39"/>
        <v>0</v>
      </c>
      <c r="EX37" s="54">
        <f t="shared" si="39"/>
        <v>0</v>
      </c>
      <c r="EY37" s="55">
        <f t="shared" si="39"/>
        <v>0</v>
      </c>
      <c r="FA37" s="56" t="str">
        <f t="shared" si="29"/>
        <v>Non Compliance</v>
      </c>
      <c r="FB37" s="56" t="str">
        <f t="shared" si="30"/>
        <v>Compliance</v>
      </c>
      <c r="FC37" s="56" t="str">
        <f t="shared" si="31"/>
        <v>Compliance</v>
      </c>
      <c r="FD37" s="1">
        <f>VLOOKUP(C37,[2]SALARY!$B$9:$H$110,7,0)</f>
        <v>11</v>
      </c>
      <c r="FE37" s="68">
        <f t="shared" si="33"/>
        <v>0</v>
      </c>
    </row>
    <row r="38" spans="2:161" s="148" customFormat="1" ht="20.100000000000001" customHeight="1" thickBot="1" x14ac:dyDescent="0.3">
      <c r="B38" s="42">
        <v>25</v>
      </c>
      <c r="C38" s="137">
        <v>5308</v>
      </c>
      <c r="D38" s="138" t="s">
        <v>63</v>
      </c>
      <c r="E38" s="139" t="s">
        <v>118</v>
      </c>
      <c r="F38" s="140" t="str">
        <f>IFERROR(VLOOKUP(E38,'[1]Designation with Pershift Cost'!$B$3:$C$25,2,0),"")</f>
        <v/>
      </c>
      <c r="G38" s="141" t="s">
        <v>10</v>
      </c>
      <c r="H38" s="141" t="s">
        <v>10</v>
      </c>
      <c r="I38" s="141" t="s">
        <v>10</v>
      </c>
      <c r="J38" s="141" t="s">
        <v>10</v>
      </c>
      <c r="K38" s="141" t="s">
        <v>26</v>
      </c>
      <c r="L38" s="141" t="s">
        <v>12</v>
      </c>
      <c r="M38" s="141" t="s">
        <v>12</v>
      </c>
      <c r="N38" s="141" t="s">
        <v>26</v>
      </c>
      <c r="O38" s="141" t="s">
        <v>12</v>
      </c>
      <c r="P38" s="141" t="s">
        <v>12</v>
      </c>
      <c r="Q38" s="142" t="s">
        <v>12</v>
      </c>
      <c r="R38" s="142" t="s">
        <v>12</v>
      </c>
      <c r="S38" s="142" t="s">
        <v>12</v>
      </c>
      <c r="T38" s="142" t="s">
        <v>12</v>
      </c>
      <c r="U38" s="142" t="s">
        <v>12</v>
      </c>
      <c r="V38" s="142" t="s">
        <v>26</v>
      </c>
      <c r="W38" s="142" t="s">
        <v>11</v>
      </c>
      <c r="X38" s="142" t="s">
        <v>10</v>
      </c>
      <c r="Y38" s="142" t="s">
        <v>11</v>
      </c>
      <c r="Z38" s="142" t="s">
        <v>11</v>
      </c>
      <c r="AA38" s="142" t="s">
        <v>11</v>
      </c>
      <c r="AB38" s="142" t="s">
        <v>11</v>
      </c>
      <c r="AC38" s="142" t="s">
        <v>10</v>
      </c>
      <c r="AD38" s="142" t="s">
        <v>10</v>
      </c>
      <c r="AE38" s="142" t="s">
        <v>26</v>
      </c>
      <c r="AF38" s="142" t="s">
        <v>10</v>
      </c>
      <c r="AG38" s="142" t="s">
        <v>10</v>
      </c>
      <c r="AH38" s="142" t="s">
        <v>10</v>
      </c>
      <c r="AI38" s="142" t="s">
        <v>10</v>
      </c>
      <c r="AJ38" s="142" t="s">
        <v>10</v>
      </c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>
        <f t="shared" si="3"/>
        <v>12</v>
      </c>
      <c r="AX38" s="143">
        <f t="shared" si="4"/>
        <v>5</v>
      </c>
      <c r="AY38" s="143">
        <f t="shared" si="5"/>
        <v>9</v>
      </c>
      <c r="AZ38" s="143">
        <f t="shared" si="6"/>
        <v>0</v>
      </c>
      <c r="BA38" s="143">
        <f t="shared" si="7"/>
        <v>0</v>
      </c>
      <c r="BB38" s="143">
        <f t="shared" si="8"/>
        <v>0</v>
      </c>
      <c r="BC38" s="143">
        <f t="shared" si="9"/>
        <v>0</v>
      </c>
      <c r="BD38" s="143">
        <f t="shared" si="10"/>
        <v>0</v>
      </c>
      <c r="BE38" s="143">
        <f t="shared" si="11"/>
        <v>0</v>
      </c>
      <c r="BF38" s="143">
        <f t="shared" si="12"/>
        <v>0</v>
      </c>
      <c r="BG38" s="143">
        <f t="shared" si="13"/>
        <v>0</v>
      </c>
      <c r="BH38" s="143">
        <f t="shared" si="14"/>
        <v>0</v>
      </c>
      <c r="BI38" s="143">
        <f t="shared" si="15"/>
        <v>0</v>
      </c>
      <c r="BJ38" s="143">
        <f t="shared" si="16"/>
        <v>0</v>
      </c>
      <c r="BK38" s="142"/>
      <c r="BL38" s="142"/>
      <c r="BM38" s="143">
        <f t="shared" si="17"/>
        <v>4</v>
      </c>
      <c r="BN38" s="143">
        <f t="shared" si="18"/>
        <v>0</v>
      </c>
      <c r="BO38" s="144">
        <f t="shared" si="19"/>
        <v>26</v>
      </c>
      <c r="BP38" s="145">
        <f t="shared" si="32"/>
        <v>30</v>
      </c>
      <c r="BQ38" s="146">
        <f t="shared" si="21"/>
        <v>0</v>
      </c>
      <c r="BR38" s="146">
        <f t="shared" si="22"/>
        <v>0</v>
      </c>
      <c r="BS38" s="147"/>
      <c r="BU38" s="149">
        <f t="shared" si="36"/>
        <v>0</v>
      </c>
      <c r="BV38" s="150">
        <f t="shared" si="36"/>
        <v>0</v>
      </c>
      <c r="BW38" s="150">
        <f t="shared" si="36"/>
        <v>0</v>
      </c>
      <c r="BX38" s="150">
        <f t="shared" si="36"/>
        <v>0</v>
      </c>
      <c r="BY38" s="150">
        <f t="shared" si="36"/>
        <v>0</v>
      </c>
      <c r="BZ38" s="150">
        <f t="shared" si="36"/>
        <v>0</v>
      </c>
      <c r="CA38" s="150">
        <f t="shared" si="36"/>
        <v>0</v>
      </c>
      <c r="CB38" s="150">
        <f t="shared" si="36"/>
        <v>0</v>
      </c>
      <c r="CC38" s="150">
        <f t="shared" si="36"/>
        <v>1</v>
      </c>
      <c r="CD38" s="150">
        <f t="shared" si="36"/>
        <v>0</v>
      </c>
      <c r="CE38" s="150">
        <f t="shared" si="36"/>
        <v>0</v>
      </c>
      <c r="CF38" s="150">
        <f t="shared" si="36"/>
        <v>0</v>
      </c>
      <c r="CG38" s="150">
        <f t="shared" si="36"/>
        <v>0</v>
      </c>
      <c r="CH38" s="150">
        <f t="shared" si="36"/>
        <v>0</v>
      </c>
      <c r="CI38" s="150">
        <f t="shared" si="36"/>
        <v>0</v>
      </c>
      <c r="CJ38" s="150">
        <f t="shared" si="34"/>
        <v>0</v>
      </c>
      <c r="CK38" s="150">
        <f t="shared" si="34"/>
        <v>1</v>
      </c>
      <c r="CL38" s="150">
        <f t="shared" si="34"/>
        <v>1</v>
      </c>
      <c r="CM38" s="150">
        <f t="shared" si="34"/>
        <v>0</v>
      </c>
      <c r="CN38" s="150">
        <f t="shared" si="34"/>
        <v>0</v>
      </c>
      <c r="CO38" s="150">
        <f t="shared" si="34"/>
        <v>0</v>
      </c>
      <c r="CP38" s="150">
        <f t="shared" si="34"/>
        <v>0</v>
      </c>
      <c r="CQ38" s="150">
        <f t="shared" si="34"/>
        <v>0</v>
      </c>
      <c r="CR38" s="150">
        <f t="shared" si="34"/>
        <v>0</v>
      </c>
      <c r="CS38" s="150">
        <f t="shared" si="34"/>
        <v>0</v>
      </c>
      <c r="CT38" s="150">
        <f t="shared" si="34"/>
        <v>0</v>
      </c>
      <c r="CU38" s="150">
        <f t="shared" si="34"/>
        <v>0</v>
      </c>
      <c r="CV38" s="150">
        <f t="shared" si="34"/>
        <v>0</v>
      </c>
      <c r="CW38" s="150">
        <f t="shared" si="34"/>
        <v>0</v>
      </c>
      <c r="CX38" s="150">
        <f t="shared" si="34"/>
        <v>0</v>
      </c>
      <c r="CY38" s="150">
        <f t="shared" ref="CX38:DI63" si="40">IF(OR(COUNTIFS(AK38:AQ38,"W/O")&gt;0,COUNTIFS(AK38:AQ38,"")&gt;0),0,1)</f>
        <v>0</v>
      </c>
      <c r="CZ38" s="150">
        <f t="shared" si="37"/>
        <v>0</v>
      </c>
      <c r="DA38" s="150">
        <f t="shared" si="37"/>
        <v>0</v>
      </c>
      <c r="DB38" s="150">
        <f t="shared" si="37"/>
        <v>0</v>
      </c>
      <c r="DC38" s="150">
        <f t="shared" si="37"/>
        <v>0</v>
      </c>
      <c r="DD38" s="150">
        <f t="shared" si="37"/>
        <v>0</v>
      </c>
      <c r="DE38" s="150">
        <f t="shared" si="37"/>
        <v>0</v>
      </c>
      <c r="DF38" s="150">
        <f t="shared" si="37"/>
        <v>0</v>
      </c>
      <c r="DG38" s="150">
        <f t="shared" si="37"/>
        <v>0</v>
      </c>
      <c r="DH38" s="150">
        <f t="shared" si="37"/>
        <v>0</v>
      </c>
      <c r="DI38" s="151">
        <f t="shared" si="37"/>
        <v>0</v>
      </c>
      <c r="DK38" s="149">
        <f t="shared" si="38"/>
        <v>0</v>
      </c>
      <c r="DL38" s="150">
        <f t="shared" si="38"/>
        <v>0</v>
      </c>
      <c r="DM38" s="150">
        <f t="shared" si="38"/>
        <v>0</v>
      </c>
      <c r="DN38" s="150">
        <f t="shared" si="38"/>
        <v>0</v>
      </c>
      <c r="DO38" s="150">
        <f t="shared" si="38"/>
        <v>0</v>
      </c>
      <c r="DP38" s="150">
        <f t="shared" si="38"/>
        <v>0</v>
      </c>
      <c r="DQ38" s="150">
        <f t="shared" si="38"/>
        <v>0</v>
      </c>
      <c r="DR38" s="150">
        <f t="shared" si="38"/>
        <v>0</v>
      </c>
      <c r="DS38" s="150">
        <f t="shared" si="38"/>
        <v>0</v>
      </c>
      <c r="DT38" s="150">
        <f t="shared" si="38"/>
        <v>0</v>
      </c>
      <c r="DU38" s="150">
        <f t="shared" si="38"/>
        <v>0</v>
      </c>
      <c r="DV38" s="150">
        <f t="shared" si="38"/>
        <v>0</v>
      </c>
      <c r="DW38" s="150">
        <f t="shared" si="38"/>
        <v>0</v>
      </c>
      <c r="DX38" s="150">
        <f t="shared" si="38"/>
        <v>0</v>
      </c>
      <c r="DY38" s="150">
        <f t="shared" si="38"/>
        <v>0</v>
      </c>
      <c r="DZ38" s="150">
        <f t="shared" si="35"/>
        <v>0</v>
      </c>
      <c r="EA38" s="150">
        <f t="shared" si="35"/>
        <v>0</v>
      </c>
      <c r="EB38" s="150">
        <f t="shared" si="35"/>
        <v>0</v>
      </c>
      <c r="EC38" s="150">
        <f t="shared" si="35"/>
        <v>0</v>
      </c>
      <c r="ED38" s="150">
        <f t="shared" si="35"/>
        <v>0</v>
      </c>
      <c r="EE38" s="150">
        <f t="shared" si="35"/>
        <v>0</v>
      </c>
      <c r="EF38" s="150">
        <f t="shared" si="35"/>
        <v>0</v>
      </c>
      <c r="EG38" s="150">
        <f t="shared" si="35"/>
        <v>0</v>
      </c>
      <c r="EH38" s="150">
        <f t="shared" si="35"/>
        <v>0</v>
      </c>
      <c r="EI38" s="150">
        <f t="shared" si="35"/>
        <v>0</v>
      </c>
      <c r="EJ38" s="150">
        <f t="shared" si="35"/>
        <v>0</v>
      </c>
      <c r="EK38" s="150">
        <f t="shared" si="35"/>
        <v>0</v>
      </c>
      <c r="EL38" s="150">
        <f t="shared" si="35"/>
        <v>0</v>
      </c>
      <c r="EM38" s="150">
        <f t="shared" si="35"/>
        <v>0</v>
      </c>
      <c r="EN38" s="150">
        <f t="shared" si="35"/>
        <v>0</v>
      </c>
      <c r="EO38" s="150">
        <f t="shared" ref="EN38:EY63" si="41">IF(OR(COUNTIFS(AK38:AT38,"W/O")&gt;0,COUNTIFS(AK38:AT38,"A")&gt;0,COUNTIFS(AK38:AT38,"")&gt;0,COUNTIF(AK38:AT38,"N/O")),0,1)</f>
        <v>0</v>
      </c>
      <c r="EP38" s="150">
        <f t="shared" si="39"/>
        <v>0</v>
      </c>
      <c r="EQ38" s="150">
        <f t="shared" si="39"/>
        <v>0</v>
      </c>
      <c r="ER38" s="150">
        <f t="shared" si="39"/>
        <v>0</v>
      </c>
      <c r="ES38" s="150">
        <f t="shared" si="39"/>
        <v>0</v>
      </c>
      <c r="ET38" s="150">
        <f t="shared" si="39"/>
        <v>0</v>
      </c>
      <c r="EU38" s="150">
        <f t="shared" si="39"/>
        <v>0</v>
      </c>
      <c r="EV38" s="150">
        <f t="shared" si="39"/>
        <v>0</v>
      </c>
      <c r="EW38" s="150">
        <f t="shared" si="39"/>
        <v>0</v>
      </c>
      <c r="EX38" s="150">
        <f t="shared" si="39"/>
        <v>0</v>
      </c>
      <c r="EY38" s="151">
        <f t="shared" si="39"/>
        <v>0</v>
      </c>
      <c r="FA38" s="152" t="str">
        <f t="shared" si="29"/>
        <v>Non Compliance</v>
      </c>
      <c r="FB38" s="152" t="str">
        <f t="shared" si="30"/>
        <v>Compliance</v>
      </c>
      <c r="FC38" s="152" t="str">
        <f t="shared" si="31"/>
        <v>Compliance</v>
      </c>
      <c r="FD38" s="1">
        <f>VLOOKUP(C38,[2]SALARY!$B$9:$H$110,7,0)</f>
        <v>26</v>
      </c>
      <c r="FE38" s="68">
        <f t="shared" si="33"/>
        <v>0</v>
      </c>
    </row>
    <row r="39" spans="2:161" ht="20.100000000000001" customHeight="1" thickBot="1" x14ac:dyDescent="0.3">
      <c r="B39" s="42">
        <v>26</v>
      </c>
      <c r="C39" s="43">
        <v>5342</v>
      </c>
      <c r="D39" s="44" t="s">
        <v>64</v>
      </c>
      <c r="E39" s="45" t="s">
        <v>118</v>
      </c>
      <c r="F39" s="18" t="str">
        <f>IFERROR(VLOOKUP(E39,'[1]Designation with Pershift Cost'!$B$3:$C$25,2,0),"")</f>
        <v/>
      </c>
      <c r="G39" s="126" t="s">
        <v>10</v>
      </c>
      <c r="H39" s="46" t="s">
        <v>26</v>
      </c>
      <c r="I39" s="126" t="s">
        <v>10</v>
      </c>
      <c r="J39" s="46" t="s">
        <v>10</v>
      </c>
      <c r="K39" s="46" t="s">
        <v>10</v>
      </c>
      <c r="L39" s="46" t="s">
        <v>12</v>
      </c>
      <c r="M39" s="133" t="s">
        <v>12</v>
      </c>
      <c r="N39" s="46" t="s">
        <v>12</v>
      </c>
      <c r="O39" s="46" t="s">
        <v>26</v>
      </c>
      <c r="P39" s="46" t="s">
        <v>12</v>
      </c>
      <c r="Q39" s="47" t="s">
        <v>27</v>
      </c>
      <c r="R39" s="47" t="s">
        <v>11</v>
      </c>
      <c r="S39" s="47" t="s">
        <v>12</v>
      </c>
      <c r="T39" s="119" t="s">
        <v>11</v>
      </c>
      <c r="U39" s="47" t="s">
        <v>12</v>
      </c>
      <c r="V39" s="47" t="s">
        <v>26</v>
      </c>
      <c r="W39" s="47" t="s">
        <v>11</v>
      </c>
      <c r="X39" s="47" t="s">
        <v>11</v>
      </c>
      <c r="Y39" s="191" t="s">
        <v>11</v>
      </c>
      <c r="Z39" s="47" t="s">
        <v>11</v>
      </c>
      <c r="AA39" s="47" t="s">
        <v>11</v>
      </c>
      <c r="AB39" s="47" t="s">
        <v>11</v>
      </c>
      <c r="AC39" s="47" t="s">
        <v>26</v>
      </c>
      <c r="AD39" s="47" t="s">
        <v>27</v>
      </c>
      <c r="AE39" s="47" t="s">
        <v>11</v>
      </c>
      <c r="AF39" s="47" t="s">
        <v>10</v>
      </c>
      <c r="AG39" s="47" t="s">
        <v>10</v>
      </c>
      <c r="AH39" s="47" t="s">
        <v>10</v>
      </c>
      <c r="AI39" s="47" t="s">
        <v>10</v>
      </c>
      <c r="AJ39" s="47" t="s">
        <v>10</v>
      </c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8">
        <f t="shared" si="3"/>
        <v>9</v>
      </c>
      <c r="AX39" s="48">
        <f t="shared" si="4"/>
        <v>9</v>
      </c>
      <c r="AY39" s="48">
        <f t="shared" si="5"/>
        <v>6</v>
      </c>
      <c r="AZ39" s="48">
        <f t="shared" si="6"/>
        <v>0</v>
      </c>
      <c r="BA39" s="48">
        <f t="shared" si="7"/>
        <v>0</v>
      </c>
      <c r="BB39" s="48">
        <f t="shared" si="8"/>
        <v>0</v>
      </c>
      <c r="BC39" s="48">
        <f t="shared" si="9"/>
        <v>0</v>
      </c>
      <c r="BD39" s="48">
        <f t="shared" si="10"/>
        <v>0</v>
      </c>
      <c r="BE39" s="48">
        <f t="shared" si="11"/>
        <v>0</v>
      </c>
      <c r="BF39" s="48">
        <f t="shared" si="12"/>
        <v>0</v>
      </c>
      <c r="BG39" s="48">
        <f t="shared" si="13"/>
        <v>0</v>
      </c>
      <c r="BH39" s="48">
        <f t="shared" si="14"/>
        <v>0</v>
      </c>
      <c r="BI39" s="48">
        <f t="shared" si="15"/>
        <v>0</v>
      </c>
      <c r="BJ39" s="48">
        <f t="shared" si="16"/>
        <v>0</v>
      </c>
      <c r="BK39" s="47"/>
      <c r="BL39" s="47"/>
      <c r="BM39" s="48">
        <f t="shared" si="17"/>
        <v>4</v>
      </c>
      <c r="BN39" s="48">
        <f t="shared" si="18"/>
        <v>2</v>
      </c>
      <c r="BO39" s="49">
        <f t="shared" si="19"/>
        <v>24</v>
      </c>
      <c r="BP39" s="50">
        <f t="shared" si="32"/>
        <v>30</v>
      </c>
      <c r="BQ39" s="51">
        <f t="shared" si="21"/>
        <v>0</v>
      </c>
      <c r="BR39" s="51">
        <f t="shared" si="22"/>
        <v>0</v>
      </c>
      <c r="BS39" s="52"/>
      <c r="BU39" s="53">
        <f t="shared" si="36"/>
        <v>0</v>
      </c>
      <c r="BV39" s="54">
        <f t="shared" si="36"/>
        <v>0</v>
      </c>
      <c r="BW39" s="54">
        <f t="shared" si="36"/>
        <v>0</v>
      </c>
      <c r="BX39" s="54">
        <f t="shared" si="36"/>
        <v>0</v>
      </c>
      <c r="BY39" s="54">
        <f t="shared" si="36"/>
        <v>0</v>
      </c>
      <c r="BZ39" s="54">
        <f t="shared" si="36"/>
        <v>0</v>
      </c>
      <c r="CA39" s="54">
        <f t="shared" si="36"/>
        <v>0</v>
      </c>
      <c r="CB39" s="54">
        <f t="shared" si="36"/>
        <v>0</v>
      </c>
      <c r="CC39" s="54">
        <f t="shared" si="36"/>
        <v>0</v>
      </c>
      <c r="CD39" s="54">
        <f t="shared" si="36"/>
        <v>0</v>
      </c>
      <c r="CE39" s="54">
        <f t="shared" si="36"/>
        <v>0</v>
      </c>
      <c r="CF39" s="54">
        <f t="shared" si="36"/>
        <v>0</v>
      </c>
      <c r="CG39" s="54">
        <f t="shared" si="36"/>
        <v>0</v>
      </c>
      <c r="CH39" s="54">
        <f t="shared" si="36"/>
        <v>0</v>
      </c>
      <c r="CI39" s="54">
        <f t="shared" si="36"/>
        <v>0</v>
      </c>
      <c r="CJ39" s="54">
        <f t="shared" si="36"/>
        <v>0</v>
      </c>
      <c r="CK39" s="54">
        <f t="shared" ref="CJ39:CW53" si="42">IF(OR(COUNTIFS(W39:AC39,"W/O")&gt;0,COUNTIFS(W39:AC39,"")&gt;0),0,1)</f>
        <v>0</v>
      </c>
      <c r="CL39" s="54">
        <f t="shared" si="42"/>
        <v>0</v>
      </c>
      <c r="CM39" s="54">
        <f t="shared" si="42"/>
        <v>0</v>
      </c>
      <c r="CN39" s="54">
        <f t="shared" si="42"/>
        <v>0</v>
      </c>
      <c r="CO39" s="54">
        <f t="shared" si="42"/>
        <v>0</v>
      </c>
      <c r="CP39" s="54">
        <f t="shared" si="42"/>
        <v>0</v>
      </c>
      <c r="CQ39" s="54">
        <f t="shared" si="42"/>
        <v>0</v>
      </c>
      <c r="CR39" s="54">
        <f t="shared" si="42"/>
        <v>1</v>
      </c>
      <c r="CS39" s="54">
        <f t="shared" si="42"/>
        <v>0</v>
      </c>
      <c r="CT39" s="54">
        <f t="shared" si="42"/>
        <v>0</v>
      </c>
      <c r="CU39" s="54">
        <f t="shared" si="42"/>
        <v>0</v>
      </c>
      <c r="CV39" s="54">
        <f t="shared" si="42"/>
        <v>0</v>
      </c>
      <c r="CW39" s="54">
        <f t="shared" si="42"/>
        <v>0</v>
      </c>
      <c r="CX39" s="54">
        <f t="shared" si="40"/>
        <v>0</v>
      </c>
      <c r="CY39" s="54">
        <f t="shared" si="40"/>
        <v>0</v>
      </c>
      <c r="CZ39" s="54">
        <f t="shared" si="37"/>
        <v>0</v>
      </c>
      <c r="DA39" s="54">
        <f t="shared" si="37"/>
        <v>0</v>
      </c>
      <c r="DB39" s="54">
        <f t="shared" si="37"/>
        <v>0</v>
      </c>
      <c r="DC39" s="54">
        <f t="shared" si="37"/>
        <v>0</v>
      </c>
      <c r="DD39" s="54">
        <f t="shared" si="37"/>
        <v>0</v>
      </c>
      <c r="DE39" s="54">
        <f t="shared" si="37"/>
        <v>0</v>
      </c>
      <c r="DF39" s="54">
        <f t="shared" si="37"/>
        <v>0</v>
      </c>
      <c r="DG39" s="54">
        <f t="shared" si="37"/>
        <v>0</v>
      </c>
      <c r="DH39" s="54">
        <f t="shared" si="37"/>
        <v>0</v>
      </c>
      <c r="DI39" s="55">
        <f t="shared" si="37"/>
        <v>0</v>
      </c>
      <c r="DK39" s="53">
        <f t="shared" si="38"/>
        <v>0</v>
      </c>
      <c r="DL39" s="54">
        <f t="shared" si="38"/>
        <v>0</v>
      </c>
      <c r="DM39" s="54">
        <f t="shared" si="38"/>
        <v>0</v>
      </c>
      <c r="DN39" s="54">
        <f t="shared" si="38"/>
        <v>0</v>
      </c>
      <c r="DO39" s="54">
        <f t="shared" si="38"/>
        <v>0</v>
      </c>
      <c r="DP39" s="54">
        <f t="shared" si="38"/>
        <v>0</v>
      </c>
      <c r="DQ39" s="54">
        <f t="shared" si="38"/>
        <v>0</v>
      </c>
      <c r="DR39" s="54">
        <f t="shared" si="38"/>
        <v>0</v>
      </c>
      <c r="DS39" s="54">
        <f t="shared" si="38"/>
        <v>0</v>
      </c>
      <c r="DT39" s="54">
        <f t="shared" si="38"/>
        <v>0</v>
      </c>
      <c r="DU39" s="54">
        <f t="shared" si="38"/>
        <v>0</v>
      </c>
      <c r="DV39" s="54">
        <f t="shared" si="38"/>
        <v>0</v>
      </c>
      <c r="DW39" s="54">
        <f t="shared" si="38"/>
        <v>0</v>
      </c>
      <c r="DX39" s="54">
        <f t="shared" si="38"/>
        <v>0</v>
      </c>
      <c r="DY39" s="54">
        <f t="shared" si="38"/>
        <v>0</v>
      </c>
      <c r="DZ39" s="54">
        <f t="shared" si="38"/>
        <v>0</v>
      </c>
      <c r="EA39" s="54">
        <f t="shared" ref="DZ39:EM53" si="43">IF(OR(COUNTIFS(W39:AF39,"W/O")&gt;0,COUNTIFS(W39:AF39,"A")&gt;0,COUNTIFS(W39:AF39,"")&gt;0,COUNTIF(W39:AF39,"N/O")),0,1)</f>
        <v>0</v>
      </c>
      <c r="EB39" s="54">
        <f t="shared" si="43"/>
        <v>0</v>
      </c>
      <c r="EC39" s="54">
        <f t="shared" si="43"/>
        <v>0</v>
      </c>
      <c r="ED39" s="54">
        <f t="shared" si="43"/>
        <v>0</v>
      </c>
      <c r="EE39" s="54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3"/>
        <v>0</v>
      </c>
      <c r="EN39" s="54">
        <f t="shared" si="41"/>
        <v>0</v>
      </c>
      <c r="EO39" s="54">
        <f t="shared" si="41"/>
        <v>0</v>
      </c>
      <c r="EP39" s="54">
        <f t="shared" si="39"/>
        <v>0</v>
      </c>
      <c r="EQ39" s="54">
        <f t="shared" si="39"/>
        <v>0</v>
      </c>
      <c r="ER39" s="54">
        <f t="shared" si="39"/>
        <v>0</v>
      </c>
      <c r="ES39" s="54">
        <f t="shared" si="39"/>
        <v>0</v>
      </c>
      <c r="ET39" s="54">
        <f t="shared" si="39"/>
        <v>0</v>
      </c>
      <c r="EU39" s="54">
        <f t="shared" si="39"/>
        <v>0</v>
      </c>
      <c r="EV39" s="54">
        <f t="shared" si="39"/>
        <v>0</v>
      </c>
      <c r="EW39" s="54">
        <f t="shared" si="39"/>
        <v>0</v>
      </c>
      <c r="EX39" s="54">
        <f t="shared" si="39"/>
        <v>0</v>
      </c>
      <c r="EY39" s="55">
        <f t="shared" si="39"/>
        <v>0</v>
      </c>
      <c r="FA39" s="56" t="str">
        <f t="shared" si="29"/>
        <v>Non Compliance</v>
      </c>
      <c r="FB39" s="56" t="str">
        <f t="shared" si="30"/>
        <v>Compliance</v>
      </c>
      <c r="FC39" s="56" t="str">
        <f t="shared" si="31"/>
        <v>Compliance</v>
      </c>
      <c r="FD39" s="1">
        <f>VLOOKUP(C39,[2]SALARY!$B$9:$H$110,7,0)</f>
        <v>24</v>
      </c>
      <c r="FE39" s="68">
        <f t="shared" si="33"/>
        <v>0</v>
      </c>
    </row>
    <row r="40" spans="2:161" ht="20.100000000000001" customHeight="1" thickBot="1" x14ac:dyDescent="0.3">
      <c r="B40" s="42">
        <v>27</v>
      </c>
      <c r="C40" s="43">
        <v>5379</v>
      </c>
      <c r="D40" s="44" t="s">
        <v>65</v>
      </c>
      <c r="E40" s="45" t="s">
        <v>118</v>
      </c>
      <c r="F40" s="18" t="str">
        <f>IFERROR(VLOOKUP(E40,'[1]Designation with Pershift Cost'!$B$3:$C$25,2,0),"")</f>
        <v/>
      </c>
      <c r="G40" s="126" t="s">
        <v>10</v>
      </c>
      <c r="H40" s="46" t="s">
        <v>10</v>
      </c>
      <c r="I40" s="126" t="s">
        <v>10</v>
      </c>
      <c r="J40" s="46" t="s">
        <v>10</v>
      </c>
      <c r="K40" s="118" t="s">
        <v>10</v>
      </c>
      <c r="L40" s="118" t="s">
        <v>10</v>
      </c>
      <c r="M40" s="46" t="s">
        <v>26</v>
      </c>
      <c r="N40" s="46" t="s">
        <v>10</v>
      </c>
      <c r="O40" s="133" t="s">
        <v>10</v>
      </c>
      <c r="P40" s="133" t="s">
        <v>10</v>
      </c>
      <c r="Q40" s="47" t="s">
        <v>10</v>
      </c>
      <c r="R40" s="47" t="s">
        <v>10</v>
      </c>
      <c r="S40" s="47" t="s">
        <v>10</v>
      </c>
      <c r="T40" s="47" t="s">
        <v>26</v>
      </c>
      <c r="U40" s="47" t="s">
        <v>10</v>
      </c>
      <c r="V40" s="47" t="s">
        <v>10</v>
      </c>
      <c r="W40" s="47" t="s">
        <v>10</v>
      </c>
      <c r="X40" s="47" t="s">
        <v>10</v>
      </c>
      <c r="Y40" s="47" t="s">
        <v>26</v>
      </c>
      <c r="Z40" s="47" t="s">
        <v>10</v>
      </c>
      <c r="AA40" s="47" t="s">
        <v>10</v>
      </c>
      <c r="AB40" s="47" t="s">
        <v>10</v>
      </c>
      <c r="AC40" s="47" t="s">
        <v>10</v>
      </c>
      <c r="AD40" s="47" t="s">
        <v>10</v>
      </c>
      <c r="AE40" s="47" t="s">
        <v>10</v>
      </c>
      <c r="AF40" s="47" t="s">
        <v>26</v>
      </c>
      <c r="AG40" s="47" t="s">
        <v>10</v>
      </c>
      <c r="AH40" s="47" t="s">
        <v>10</v>
      </c>
      <c r="AI40" s="47" t="s">
        <v>10</v>
      </c>
      <c r="AJ40" s="47" t="s">
        <v>10</v>
      </c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8">
        <f t="shared" si="3"/>
        <v>26</v>
      </c>
      <c r="AX40" s="48">
        <f t="shared" si="4"/>
        <v>0</v>
      </c>
      <c r="AY40" s="48">
        <f t="shared" si="5"/>
        <v>0</v>
      </c>
      <c r="AZ40" s="48">
        <f t="shared" si="6"/>
        <v>0</v>
      </c>
      <c r="BA40" s="48">
        <f t="shared" si="7"/>
        <v>0</v>
      </c>
      <c r="BB40" s="48">
        <f t="shared" si="8"/>
        <v>0</v>
      </c>
      <c r="BC40" s="48">
        <f t="shared" si="9"/>
        <v>0</v>
      </c>
      <c r="BD40" s="48">
        <f t="shared" si="10"/>
        <v>0</v>
      </c>
      <c r="BE40" s="48">
        <f t="shared" si="11"/>
        <v>0</v>
      </c>
      <c r="BF40" s="48">
        <f t="shared" si="12"/>
        <v>0</v>
      </c>
      <c r="BG40" s="48">
        <f t="shared" si="13"/>
        <v>0</v>
      </c>
      <c r="BH40" s="48">
        <f t="shared" si="14"/>
        <v>0</v>
      </c>
      <c r="BI40" s="48">
        <f t="shared" si="15"/>
        <v>0</v>
      </c>
      <c r="BJ40" s="48">
        <f t="shared" si="16"/>
        <v>0</v>
      </c>
      <c r="BK40" s="47"/>
      <c r="BL40" s="47"/>
      <c r="BM40" s="48">
        <f t="shared" si="17"/>
        <v>4</v>
      </c>
      <c r="BN40" s="48">
        <f t="shared" si="18"/>
        <v>0</v>
      </c>
      <c r="BO40" s="49">
        <f t="shared" si="19"/>
        <v>26</v>
      </c>
      <c r="BP40" s="50">
        <f t="shared" si="32"/>
        <v>30</v>
      </c>
      <c r="BQ40" s="51">
        <f t="shared" si="21"/>
        <v>0</v>
      </c>
      <c r="BR40" s="51">
        <f t="shared" si="22"/>
        <v>0</v>
      </c>
      <c r="BS40" s="52"/>
      <c r="BU40" s="53">
        <f t="shared" ref="BU40:CJ53" si="44">IF(OR(COUNTIFS(G40:M40,"W/O")&gt;0,COUNTIFS(G40:M40,"")&gt;0),0,1)</f>
        <v>0</v>
      </c>
      <c r="BV40" s="54">
        <f t="shared" si="44"/>
        <v>0</v>
      </c>
      <c r="BW40" s="54">
        <f t="shared" si="44"/>
        <v>0</v>
      </c>
      <c r="BX40" s="54">
        <f t="shared" si="44"/>
        <v>0</v>
      </c>
      <c r="BY40" s="54">
        <f t="shared" si="44"/>
        <v>0</v>
      </c>
      <c r="BZ40" s="54">
        <f t="shared" si="44"/>
        <v>0</v>
      </c>
      <c r="CA40" s="54">
        <f t="shared" si="44"/>
        <v>0</v>
      </c>
      <c r="CB40" s="54">
        <f t="shared" si="44"/>
        <v>0</v>
      </c>
      <c r="CC40" s="54">
        <f t="shared" si="44"/>
        <v>0</v>
      </c>
      <c r="CD40" s="54">
        <f t="shared" si="44"/>
        <v>0</v>
      </c>
      <c r="CE40" s="54">
        <f t="shared" si="44"/>
        <v>0</v>
      </c>
      <c r="CF40" s="54">
        <f t="shared" si="44"/>
        <v>0</v>
      </c>
      <c r="CG40" s="54">
        <f t="shared" si="44"/>
        <v>0</v>
      </c>
      <c r="CH40" s="54">
        <f t="shared" si="44"/>
        <v>0</v>
      </c>
      <c r="CI40" s="54">
        <f t="shared" si="44"/>
        <v>0</v>
      </c>
      <c r="CJ40" s="54">
        <f t="shared" si="42"/>
        <v>0</v>
      </c>
      <c r="CK40" s="54">
        <f t="shared" si="42"/>
        <v>0</v>
      </c>
      <c r="CL40" s="54">
        <f t="shared" si="42"/>
        <v>0</v>
      </c>
      <c r="CM40" s="54">
        <f t="shared" si="42"/>
        <v>0</v>
      </c>
      <c r="CN40" s="54">
        <f t="shared" si="42"/>
        <v>0</v>
      </c>
      <c r="CO40" s="54">
        <f t="shared" si="42"/>
        <v>0</v>
      </c>
      <c r="CP40" s="54">
        <f t="shared" si="42"/>
        <v>0</v>
      </c>
      <c r="CQ40" s="54">
        <f t="shared" si="42"/>
        <v>0</v>
      </c>
      <c r="CR40" s="54">
        <f t="shared" si="42"/>
        <v>0</v>
      </c>
      <c r="CS40" s="54">
        <f t="shared" si="42"/>
        <v>0</v>
      </c>
      <c r="CT40" s="54">
        <f t="shared" si="42"/>
        <v>0</v>
      </c>
      <c r="CU40" s="54">
        <f t="shared" si="42"/>
        <v>0</v>
      </c>
      <c r="CV40" s="54">
        <f t="shared" si="42"/>
        <v>0</v>
      </c>
      <c r="CW40" s="54">
        <f t="shared" si="42"/>
        <v>0</v>
      </c>
      <c r="CX40" s="54">
        <f t="shared" si="40"/>
        <v>0</v>
      </c>
      <c r="CY40" s="54">
        <f t="shared" si="40"/>
        <v>0</v>
      </c>
      <c r="CZ40" s="54">
        <f t="shared" si="37"/>
        <v>0</v>
      </c>
      <c r="DA40" s="54">
        <f t="shared" si="37"/>
        <v>0</v>
      </c>
      <c r="DB40" s="54">
        <f t="shared" si="37"/>
        <v>0</v>
      </c>
      <c r="DC40" s="54">
        <f t="shared" si="37"/>
        <v>0</v>
      </c>
      <c r="DD40" s="54">
        <f t="shared" si="37"/>
        <v>0</v>
      </c>
      <c r="DE40" s="54">
        <f t="shared" si="37"/>
        <v>0</v>
      </c>
      <c r="DF40" s="54">
        <f t="shared" si="37"/>
        <v>0</v>
      </c>
      <c r="DG40" s="54">
        <f t="shared" si="37"/>
        <v>0</v>
      </c>
      <c r="DH40" s="54">
        <f t="shared" si="37"/>
        <v>0</v>
      </c>
      <c r="DI40" s="55">
        <f t="shared" si="37"/>
        <v>0</v>
      </c>
      <c r="DK40" s="53">
        <f t="shared" ref="DK40:DZ53" si="45">IF(OR(COUNTIFS(G40:P40,"W/O")&gt;0,COUNTIFS(G40:P40,"A")&gt;0,COUNTIFS(G40:P40,"")&gt;0,COUNTIF(G40:P40,"N/O")),0,1)</f>
        <v>0</v>
      </c>
      <c r="DL40" s="54">
        <f t="shared" si="45"/>
        <v>0</v>
      </c>
      <c r="DM40" s="54">
        <f t="shared" si="45"/>
        <v>0</v>
      </c>
      <c r="DN40" s="54">
        <f t="shared" si="45"/>
        <v>0</v>
      </c>
      <c r="DO40" s="54">
        <f t="shared" si="45"/>
        <v>0</v>
      </c>
      <c r="DP40" s="54">
        <f t="shared" si="45"/>
        <v>0</v>
      </c>
      <c r="DQ40" s="54">
        <f t="shared" si="45"/>
        <v>0</v>
      </c>
      <c r="DR40" s="54">
        <f t="shared" si="45"/>
        <v>0</v>
      </c>
      <c r="DS40" s="54">
        <f t="shared" si="45"/>
        <v>0</v>
      </c>
      <c r="DT40" s="54">
        <f t="shared" si="45"/>
        <v>0</v>
      </c>
      <c r="DU40" s="54">
        <f t="shared" si="45"/>
        <v>0</v>
      </c>
      <c r="DV40" s="54">
        <f t="shared" si="45"/>
        <v>0</v>
      </c>
      <c r="DW40" s="54">
        <f t="shared" si="45"/>
        <v>0</v>
      </c>
      <c r="DX40" s="54">
        <f t="shared" si="45"/>
        <v>0</v>
      </c>
      <c r="DY40" s="54">
        <f t="shared" si="45"/>
        <v>0</v>
      </c>
      <c r="DZ40" s="54">
        <f t="shared" si="43"/>
        <v>0</v>
      </c>
      <c r="EA40" s="54">
        <f t="shared" si="43"/>
        <v>0</v>
      </c>
      <c r="EB40" s="54">
        <f t="shared" si="43"/>
        <v>0</v>
      </c>
      <c r="EC40" s="54">
        <f t="shared" si="43"/>
        <v>0</v>
      </c>
      <c r="ED40" s="54">
        <f t="shared" si="43"/>
        <v>0</v>
      </c>
      <c r="EE40" s="54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3"/>
        <v>0</v>
      </c>
      <c r="EN40" s="54">
        <f t="shared" si="41"/>
        <v>0</v>
      </c>
      <c r="EO40" s="54">
        <f t="shared" si="41"/>
        <v>0</v>
      </c>
      <c r="EP40" s="54">
        <f t="shared" si="39"/>
        <v>0</v>
      </c>
      <c r="EQ40" s="54">
        <f t="shared" si="39"/>
        <v>0</v>
      </c>
      <c r="ER40" s="54">
        <f t="shared" si="39"/>
        <v>0</v>
      </c>
      <c r="ES40" s="54">
        <f t="shared" si="39"/>
        <v>0</v>
      </c>
      <c r="ET40" s="54">
        <f t="shared" si="39"/>
        <v>0</v>
      </c>
      <c r="EU40" s="54">
        <f t="shared" si="39"/>
        <v>0</v>
      </c>
      <c r="EV40" s="54">
        <f t="shared" si="39"/>
        <v>0</v>
      </c>
      <c r="EW40" s="54">
        <f t="shared" si="39"/>
        <v>0</v>
      </c>
      <c r="EX40" s="54">
        <f t="shared" si="39"/>
        <v>0</v>
      </c>
      <c r="EY40" s="55">
        <f t="shared" si="39"/>
        <v>0</v>
      </c>
      <c r="FA40" s="56" t="str">
        <f t="shared" si="29"/>
        <v>Compliance</v>
      </c>
      <c r="FB40" s="56" t="str">
        <f t="shared" si="30"/>
        <v>Compliance</v>
      </c>
      <c r="FC40" s="56" t="str">
        <f t="shared" si="31"/>
        <v>Compliance</v>
      </c>
      <c r="FD40" s="1">
        <f>VLOOKUP(C40,[2]SALARY!$B$9:$H$110,7,0)</f>
        <v>26</v>
      </c>
      <c r="FE40" s="68">
        <f t="shared" si="33"/>
        <v>0</v>
      </c>
    </row>
    <row r="41" spans="2:161" ht="20.100000000000001" customHeight="1" thickBot="1" x14ac:dyDescent="0.3">
      <c r="B41" s="42">
        <v>28</v>
      </c>
      <c r="C41" s="43">
        <v>5363</v>
      </c>
      <c r="D41" s="44" t="s">
        <v>66</v>
      </c>
      <c r="E41" s="45" t="s">
        <v>118</v>
      </c>
      <c r="F41" s="18" t="str">
        <f>IFERROR(VLOOKUP(E41,'[1]Designation with Pershift Cost'!$B$3:$C$25,2,0),"")</f>
        <v/>
      </c>
      <c r="G41" s="46" t="s">
        <v>12</v>
      </c>
      <c r="H41" s="46" t="s">
        <v>12</v>
      </c>
      <c r="I41" s="46" t="s">
        <v>12</v>
      </c>
      <c r="J41" s="46" t="s">
        <v>12</v>
      </c>
      <c r="K41" s="46" t="s">
        <v>12</v>
      </c>
      <c r="L41" s="46" t="s">
        <v>26</v>
      </c>
      <c r="M41" s="46" t="s">
        <v>27</v>
      </c>
      <c r="N41" s="46" t="s">
        <v>27</v>
      </c>
      <c r="O41" s="46" t="s">
        <v>27</v>
      </c>
      <c r="P41" s="46" t="s">
        <v>27</v>
      </c>
      <c r="Q41" s="47" t="s">
        <v>27</v>
      </c>
      <c r="R41" s="47" t="s">
        <v>27</v>
      </c>
      <c r="S41" s="47" t="s">
        <v>27</v>
      </c>
      <c r="T41" s="47" t="s">
        <v>27</v>
      </c>
      <c r="U41" s="47" t="s">
        <v>27</v>
      </c>
      <c r="V41" s="47" t="s">
        <v>27</v>
      </c>
      <c r="W41" s="47" t="s">
        <v>27</v>
      </c>
      <c r="X41" s="47" t="s">
        <v>27</v>
      </c>
      <c r="Y41" s="47" t="s">
        <v>27</v>
      </c>
      <c r="Z41" s="47" t="s">
        <v>27</v>
      </c>
      <c r="AA41" s="47" t="s">
        <v>27</v>
      </c>
      <c r="AB41" s="47" t="s">
        <v>12</v>
      </c>
      <c r="AC41" s="47" t="s">
        <v>12</v>
      </c>
      <c r="AD41" s="47" t="s">
        <v>12</v>
      </c>
      <c r="AE41" s="47" t="s">
        <v>12</v>
      </c>
      <c r="AF41" s="47" t="s">
        <v>12</v>
      </c>
      <c r="AG41" s="47" t="s">
        <v>12</v>
      </c>
      <c r="AH41" s="47" t="s">
        <v>12</v>
      </c>
      <c r="AI41" s="47" t="s">
        <v>26</v>
      </c>
      <c r="AJ41" s="47" t="s">
        <v>12</v>
      </c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8">
        <f t="shared" si="3"/>
        <v>0</v>
      </c>
      <c r="AX41" s="48">
        <f t="shared" si="4"/>
        <v>0</v>
      </c>
      <c r="AY41" s="48">
        <f t="shared" si="5"/>
        <v>13</v>
      </c>
      <c r="AZ41" s="48">
        <f t="shared" si="6"/>
        <v>0</v>
      </c>
      <c r="BA41" s="48">
        <f t="shared" si="7"/>
        <v>0</v>
      </c>
      <c r="BB41" s="48">
        <f t="shared" si="8"/>
        <v>0</v>
      </c>
      <c r="BC41" s="48">
        <f t="shared" si="9"/>
        <v>0</v>
      </c>
      <c r="BD41" s="48">
        <f t="shared" si="10"/>
        <v>0</v>
      </c>
      <c r="BE41" s="48">
        <f t="shared" si="11"/>
        <v>0</v>
      </c>
      <c r="BF41" s="48">
        <f t="shared" si="12"/>
        <v>0</v>
      </c>
      <c r="BG41" s="48">
        <f t="shared" si="13"/>
        <v>0</v>
      </c>
      <c r="BH41" s="48">
        <f t="shared" si="14"/>
        <v>0</v>
      </c>
      <c r="BI41" s="48">
        <f t="shared" si="15"/>
        <v>0</v>
      </c>
      <c r="BJ41" s="48">
        <f t="shared" si="16"/>
        <v>0</v>
      </c>
      <c r="BK41" s="47"/>
      <c r="BL41" s="47"/>
      <c r="BM41" s="48">
        <f t="shared" si="17"/>
        <v>2</v>
      </c>
      <c r="BN41" s="48">
        <f t="shared" si="18"/>
        <v>15</v>
      </c>
      <c r="BO41" s="49">
        <f t="shared" si="19"/>
        <v>13</v>
      </c>
      <c r="BP41" s="50">
        <f t="shared" si="32"/>
        <v>30</v>
      </c>
      <c r="BQ41" s="51">
        <f t="shared" si="21"/>
        <v>0</v>
      </c>
      <c r="BR41" s="51">
        <f t="shared" si="22"/>
        <v>0</v>
      </c>
      <c r="BS41" s="52"/>
      <c r="BU41" s="53">
        <f t="shared" si="44"/>
        <v>0</v>
      </c>
      <c r="BV41" s="54">
        <f t="shared" si="44"/>
        <v>0</v>
      </c>
      <c r="BW41" s="54">
        <f t="shared" si="44"/>
        <v>0</v>
      </c>
      <c r="BX41" s="54">
        <f t="shared" si="44"/>
        <v>0</v>
      </c>
      <c r="BY41" s="54">
        <f t="shared" si="44"/>
        <v>0</v>
      </c>
      <c r="BZ41" s="54">
        <f t="shared" si="44"/>
        <v>0</v>
      </c>
      <c r="CA41" s="54">
        <f t="shared" si="44"/>
        <v>1</v>
      </c>
      <c r="CB41" s="54">
        <f t="shared" si="44"/>
        <v>1</v>
      </c>
      <c r="CC41" s="54">
        <f t="shared" si="44"/>
        <v>1</v>
      </c>
      <c r="CD41" s="54">
        <f t="shared" si="44"/>
        <v>1</v>
      </c>
      <c r="CE41" s="54">
        <f t="shared" si="44"/>
        <v>1</v>
      </c>
      <c r="CF41" s="54">
        <f t="shared" si="44"/>
        <v>1</v>
      </c>
      <c r="CG41" s="54">
        <f t="shared" si="44"/>
        <v>1</v>
      </c>
      <c r="CH41" s="54">
        <f t="shared" si="44"/>
        <v>1</v>
      </c>
      <c r="CI41" s="54">
        <f t="shared" si="44"/>
        <v>1</v>
      </c>
      <c r="CJ41" s="54">
        <f t="shared" si="42"/>
        <v>1</v>
      </c>
      <c r="CK41" s="54">
        <f t="shared" si="42"/>
        <v>1</v>
      </c>
      <c r="CL41" s="54">
        <f t="shared" si="42"/>
        <v>1</v>
      </c>
      <c r="CM41" s="54">
        <f t="shared" si="42"/>
        <v>1</v>
      </c>
      <c r="CN41" s="54">
        <f t="shared" si="42"/>
        <v>1</v>
      </c>
      <c r="CO41" s="54">
        <f t="shared" si="42"/>
        <v>1</v>
      </c>
      <c r="CP41" s="54">
        <f t="shared" si="42"/>
        <v>1</v>
      </c>
      <c r="CQ41" s="54">
        <f t="shared" si="42"/>
        <v>0</v>
      </c>
      <c r="CR41" s="54">
        <f t="shared" si="42"/>
        <v>0</v>
      </c>
      <c r="CS41" s="54">
        <f t="shared" si="42"/>
        <v>0</v>
      </c>
      <c r="CT41" s="54">
        <f t="shared" si="42"/>
        <v>0</v>
      </c>
      <c r="CU41" s="54">
        <f t="shared" si="42"/>
        <v>0</v>
      </c>
      <c r="CV41" s="54">
        <f t="shared" si="42"/>
        <v>0</v>
      </c>
      <c r="CW41" s="54">
        <f t="shared" si="42"/>
        <v>0</v>
      </c>
      <c r="CX41" s="54">
        <f t="shared" si="40"/>
        <v>0</v>
      </c>
      <c r="CY41" s="54">
        <f t="shared" si="40"/>
        <v>0</v>
      </c>
      <c r="CZ41" s="54">
        <f t="shared" si="37"/>
        <v>0</v>
      </c>
      <c r="DA41" s="54">
        <f t="shared" si="37"/>
        <v>0</v>
      </c>
      <c r="DB41" s="54">
        <f t="shared" si="37"/>
        <v>0</v>
      </c>
      <c r="DC41" s="54">
        <f t="shared" si="37"/>
        <v>0</v>
      </c>
      <c r="DD41" s="54">
        <f t="shared" si="37"/>
        <v>0</v>
      </c>
      <c r="DE41" s="54">
        <f t="shared" si="37"/>
        <v>0</v>
      </c>
      <c r="DF41" s="54">
        <f t="shared" si="37"/>
        <v>0</v>
      </c>
      <c r="DG41" s="54">
        <f t="shared" si="37"/>
        <v>0</v>
      </c>
      <c r="DH41" s="54">
        <f t="shared" si="37"/>
        <v>0</v>
      </c>
      <c r="DI41" s="55">
        <f t="shared" si="37"/>
        <v>0</v>
      </c>
      <c r="DK41" s="53">
        <f t="shared" si="45"/>
        <v>0</v>
      </c>
      <c r="DL41" s="54">
        <f t="shared" si="45"/>
        <v>0</v>
      </c>
      <c r="DM41" s="54">
        <f t="shared" si="45"/>
        <v>0</v>
      </c>
      <c r="DN41" s="54">
        <f t="shared" si="45"/>
        <v>0</v>
      </c>
      <c r="DO41" s="54">
        <f t="shared" si="45"/>
        <v>0</v>
      </c>
      <c r="DP41" s="54">
        <f t="shared" si="45"/>
        <v>0</v>
      </c>
      <c r="DQ41" s="54">
        <f t="shared" si="45"/>
        <v>0</v>
      </c>
      <c r="DR41" s="54">
        <f t="shared" si="45"/>
        <v>0</v>
      </c>
      <c r="DS41" s="54">
        <f t="shared" si="45"/>
        <v>0</v>
      </c>
      <c r="DT41" s="54">
        <f t="shared" si="45"/>
        <v>0</v>
      </c>
      <c r="DU41" s="54">
        <f t="shared" si="45"/>
        <v>0</v>
      </c>
      <c r="DV41" s="54">
        <f t="shared" si="45"/>
        <v>0</v>
      </c>
      <c r="DW41" s="54">
        <f t="shared" si="45"/>
        <v>0</v>
      </c>
      <c r="DX41" s="54">
        <f t="shared" si="45"/>
        <v>0</v>
      </c>
      <c r="DY41" s="54">
        <f t="shared" si="45"/>
        <v>0</v>
      </c>
      <c r="DZ41" s="54">
        <f t="shared" si="43"/>
        <v>0</v>
      </c>
      <c r="EA41" s="54">
        <f t="shared" si="43"/>
        <v>0</v>
      </c>
      <c r="EB41" s="54">
        <f t="shared" si="43"/>
        <v>0</v>
      </c>
      <c r="EC41" s="54">
        <f t="shared" si="43"/>
        <v>0</v>
      </c>
      <c r="ED41" s="54">
        <f t="shared" si="43"/>
        <v>0</v>
      </c>
      <c r="EE41" s="54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3"/>
        <v>0</v>
      </c>
      <c r="EN41" s="54">
        <f t="shared" si="41"/>
        <v>0</v>
      </c>
      <c r="EO41" s="54">
        <f t="shared" si="41"/>
        <v>0</v>
      </c>
      <c r="EP41" s="54">
        <f t="shared" si="39"/>
        <v>0</v>
      </c>
      <c r="EQ41" s="54">
        <f t="shared" si="39"/>
        <v>0</v>
      </c>
      <c r="ER41" s="54">
        <f t="shared" si="39"/>
        <v>0</v>
      </c>
      <c r="ES41" s="54">
        <f t="shared" si="39"/>
        <v>0</v>
      </c>
      <c r="ET41" s="54">
        <f t="shared" si="39"/>
        <v>0</v>
      </c>
      <c r="EU41" s="54">
        <f t="shared" si="39"/>
        <v>0</v>
      </c>
      <c r="EV41" s="54">
        <f t="shared" si="39"/>
        <v>0</v>
      </c>
      <c r="EW41" s="54">
        <f t="shared" si="39"/>
        <v>0</v>
      </c>
      <c r="EX41" s="54">
        <f t="shared" si="39"/>
        <v>0</v>
      </c>
      <c r="EY41" s="55">
        <f t="shared" si="39"/>
        <v>0</v>
      </c>
      <c r="FA41" s="56" t="str">
        <f t="shared" si="29"/>
        <v>Non Compliance</v>
      </c>
      <c r="FB41" s="56" t="str">
        <f t="shared" si="30"/>
        <v>Compliance</v>
      </c>
      <c r="FC41" s="56" t="str">
        <f t="shared" si="31"/>
        <v>Compliance</v>
      </c>
      <c r="FD41" s="1">
        <f>VLOOKUP(C41,[2]SALARY!$B$9:$H$110,7,0)</f>
        <v>13</v>
      </c>
      <c r="FE41" s="68">
        <f t="shared" si="33"/>
        <v>0</v>
      </c>
    </row>
    <row r="42" spans="2:161" s="148" customFormat="1" ht="20.100000000000001" customHeight="1" thickBot="1" x14ac:dyDescent="0.3">
      <c r="B42" s="42">
        <v>29</v>
      </c>
      <c r="C42" s="137">
        <v>5341</v>
      </c>
      <c r="D42" s="138" t="s">
        <v>67</v>
      </c>
      <c r="E42" s="139" t="s">
        <v>118</v>
      </c>
      <c r="F42" s="140" t="str">
        <f>IFERROR(VLOOKUP(E42,'[1]Designation with Pershift Cost'!$B$3:$C$25,2,0),"")</f>
        <v/>
      </c>
      <c r="G42" s="141" t="s">
        <v>26</v>
      </c>
      <c r="H42" s="141" t="s">
        <v>11</v>
      </c>
      <c r="I42" s="141" t="s">
        <v>11</v>
      </c>
      <c r="J42" s="141" t="s">
        <v>11</v>
      </c>
      <c r="K42" s="141" t="s">
        <v>11</v>
      </c>
      <c r="L42" s="141" t="s">
        <v>11</v>
      </c>
      <c r="M42" s="141" t="s">
        <v>11</v>
      </c>
      <c r="N42" s="141" t="s">
        <v>12</v>
      </c>
      <c r="O42" s="141" t="s">
        <v>26</v>
      </c>
      <c r="P42" s="141" t="s">
        <v>11</v>
      </c>
      <c r="Q42" s="142" t="s">
        <v>11</v>
      </c>
      <c r="R42" s="142" t="s">
        <v>11</v>
      </c>
      <c r="S42" s="142" t="s">
        <v>11</v>
      </c>
      <c r="T42" s="142" t="s">
        <v>11</v>
      </c>
      <c r="U42" s="142" t="s">
        <v>26</v>
      </c>
      <c r="V42" s="142" t="s">
        <v>11</v>
      </c>
      <c r="W42" s="142" t="s">
        <v>11</v>
      </c>
      <c r="X42" s="142" t="s">
        <v>11</v>
      </c>
      <c r="Y42" s="191" t="s">
        <v>11</v>
      </c>
      <c r="Z42" s="142" t="s">
        <v>11</v>
      </c>
      <c r="AA42" s="142" t="s">
        <v>11</v>
      </c>
      <c r="AB42" s="142" t="s">
        <v>26</v>
      </c>
      <c r="AC42" s="142" t="s">
        <v>11</v>
      </c>
      <c r="AD42" s="142" t="s">
        <v>11</v>
      </c>
      <c r="AE42" s="142" t="s">
        <v>11</v>
      </c>
      <c r="AF42" s="142" t="s">
        <v>12</v>
      </c>
      <c r="AG42" s="142" t="s">
        <v>12</v>
      </c>
      <c r="AH42" s="142" t="s">
        <v>12</v>
      </c>
      <c r="AI42" s="142" t="s">
        <v>26</v>
      </c>
      <c r="AJ42" s="142" t="s">
        <v>12</v>
      </c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>
        <f t="shared" si="3"/>
        <v>0</v>
      </c>
      <c r="AX42" s="143">
        <f t="shared" si="4"/>
        <v>20</v>
      </c>
      <c r="AY42" s="143">
        <f t="shared" si="5"/>
        <v>5</v>
      </c>
      <c r="AZ42" s="143">
        <f t="shared" si="6"/>
        <v>0</v>
      </c>
      <c r="BA42" s="143">
        <f t="shared" si="7"/>
        <v>0</v>
      </c>
      <c r="BB42" s="143">
        <f t="shared" si="8"/>
        <v>0</v>
      </c>
      <c r="BC42" s="143">
        <f t="shared" si="9"/>
        <v>0</v>
      </c>
      <c r="BD42" s="143">
        <f t="shared" si="10"/>
        <v>0</v>
      </c>
      <c r="BE42" s="143">
        <f t="shared" si="11"/>
        <v>0</v>
      </c>
      <c r="BF42" s="143">
        <f t="shared" si="12"/>
        <v>0</v>
      </c>
      <c r="BG42" s="143">
        <f t="shared" si="13"/>
        <v>0</v>
      </c>
      <c r="BH42" s="143">
        <f t="shared" si="14"/>
        <v>0</v>
      </c>
      <c r="BI42" s="143">
        <f t="shared" si="15"/>
        <v>0</v>
      </c>
      <c r="BJ42" s="143">
        <f t="shared" si="16"/>
        <v>0</v>
      </c>
      <c r="BK42" s="142"/>
      <c r="BL42" s="142"/>
      <c r="BM42" s="143">
        <f t="shared" si="17"/>
        <v>5</v>
      </c>
      <c r="BN42" s="143">
        <f t="shared" si="18"/>
        <v>0</v>
      </c>
      <c r="BO42" s="144">
        <f t="shared" si="19"/>
        <v>25</v>
      </c>
      <c r="BP42" s="145">
        <f t="shared" si="32"/>
        <v>30</v>
      </c>
      <c r="BQ42" s="146">
        <f t="shared" si="21"/>
        <v>0</v>
      </c>
      <c r="BR42" s="146">
        <f t="shared" si="22"/>
        <v>0</v>
      </c>
      <c r="BS42" s="147"/>
      <c r="BU42" s="149">
        <f t="shared" si="44"/>
        <v>0</v>
      </c>
      <c r="BV42" s="150">
        <f t="shared" si="44"/>
        <v>1</v>
      </c>
      <c r="BW42" s="150">
        <f t="shared" si="44"/>
        <v>0</v>
      </c>
      <c r="BX42" s="150">
        <f t="shared" si="44"/>
        <v>0</v>
      </c>
      <c r="BY42" s="150">
        <f t="shared" si="44"/>
        <v>0</v>
      </c>
      <c r="BZ42" s="150">
        <f t="shared" si="44"/>
        <v>0</v>
      </c>
      <c r="CA42" s="150">
        <f t="shared" si="44"/>
        <v>0</v>
      </c>
      <c r="CB42" s="150">
        <f t="shared" si="44"/>
        <v>0</v>
      </c>
      <c r="CC42" s="150">
        <f t="shared" si="44"/>
        <v>0</v>
      </c>
      <c r="CD42" s="150">
        <f t="shared" si="44"/>
        <v>0</v>
      </c>
      <c r="CE42" s="150">
        <f t="shared" si="44"/>
        <v>0</v>
      </c>
      <c r="CF42" s="150">
        <f t="shared" si="44"/>
        <v>0</v>
      </c>
      <c r="CG42" s="150">
        <f t="shared" si="44"/>
        <v>0</v>
      </c>
      <c r="CH42" s="150">
        <f t="shared" si="44"/>
        <v>0</v>
      </c>
      <c r="CI42" s="150">
        <f t="shared" si="44"/>
        <v>0</v>
      </c>
      <c r="CJ42" s="150">
        <f t="shared" si="42"/>
        <v>0</v>
      </c>
      <c r="CK42" s="150">
        <f t="shared" si="42"/>
        <v>0</v>
      </c>
      <c r="CL42" s="150">
        <f t="shared" si="42"/>
        <v>0</v>
      </c>
      <c r="CM42" s="150">
        <f t="shared" si="42"/>
        <v>0</v>
      </c>
      <c r="CN42" s="150">
        <f t="shared" si="42"/>
        <v>0</v>
      </c>
      <c r="CO42" s="150">
        <f t="shared" si="42"/>
        <v>0</v>
      </c>
      <c r="CP42" s="150">
        <f t="shared" si="42"/>
        <v>0</v>
      </c>
      <c r="CQ42" s="150">
        <f t="shared" si="42"/>
        <v>0</v>
      </c>
      <c r="CR42" s="150">
        <f t="shared" si="42"/>
        <v>0</v>
      </c>
      <c r="CS42" s="150">
        <f t="shared" si="42"/>
        <v>0</v>
      </c>
      <c r="CT42" s="150">
        <f t="shared" si="42"/>
        <v>0</v>
      </c>
      <c r="CU42" s="150">
        <f t="shared" si="42"/>
        <v>0</v>
      </c>
      <c r="CV42" s="150">
        <f t="shared" si="42"/>
        <v>0</v>
      </c>
      <c r="CW42" s="150">
        <f t="shared" si="42"/>
        <v>0</v>
      </c>
      <c r="CX42" s="150">
        <f t="shared" si="40"/>
        <v>0</v>
      </c>
      <c r="CY42" s="150">
        <f t="shared" si="40"/>
        <v>0</v>
      </c>
      <c r="CZ42" s="150">
        <f t="shared" si="37"/>
        <v>0</v>
      </c>
      <c r="DA42" s="150">
        <f t="shared" si="37"/>
        <v>0</v>
      </c>
      <c r="DB42" s="150">
        <f t="shared" si="37"/>
        <v>0</v>
      </c>
      <c r="DC42" s="150">
        <f t="shared" si="37"/>
        <v>0</v>
      </c>
      <c r="DD42" s="150">
        <f t="shared" si="37"/>
        <v>0</v>
      </c>
      <c r="DE42" s="150">
        <f t="shared" si="37"/>
        <v>0</v>
      </c>
      <c r="DF42" s="150">
        <f t="shared" si="37"/>
        <v>0</v>
      </c>
      <c r="DG42" s="150">
        <f t="shared" si="37"/>
        <v>0</v>
      </c>
      <c r="DH42" s="150">
        <f t="shared" si="37"/>
        <v>0</v>
      </c>
      <c r="DI42" s="151">
        <f t="shared" si="37"/>
        <v>0</v>
      </c>
      <c r="DK42" s="149">
        <f t="shared" si="45"/>
        <v>0</v>
      </c>
      <c r="DL42" s="150">
        <f t="shared" si="45"/>
        <v>0</v>
      </c>
      <c r="DM42" s="150">
        <f t="shared" si="45"/>
        <v>0</v>
      </c>
      <c r="DN42" s="150">
        <f t="shared" si="45"/>
        <v>0</v>
      </c>
      <c r="DO42" s="150">
        <f t="shared" si="45"/>
        <v>0</v>
      </c>
      <c r="DP42" s="150">
        <f t="shared" si="45"/>
        <v>0</v>
      </c>
      <c r="DQ42" s="150">
        <f t="shared" si="45"/>
        <v>0</v>
      </c>
      <c r="DR42" s="150">
        <f t="shared" si="45"/>
        <v>0</v>
      </c>
      <c r="DS42" s="150">
        <f t="shared" si="45"/>
        <v>0</v>
      </c>
      <c r="DT42" s="150">
        <f t="shared" si="45"/>
        <v>0</v>
      </c>
      <c r="DU42" s="150">
        <f t="shared" si="45"/>
        <v>0</v>
      </c>
      <c r="DV42" s="150">
        <f t="shared" si="45"/>
        <v>0</v>
      </c>
      <c r="DW42" s="150">
        <f t="shared" si="45"/>
        <v>0</v>
      </c>
      <c r="DX42" s="150">
        <f t="shared" si="45"/>
        <v>0</v>
      </c>
      <c r="DY42" s="150">
        <f t="shared" si="45"/>
        <v>0</v>
      </c>
      <c r="DZ42" s="150">
        <f t="shared" si="43"/>
        <v>0</v>
      </c>
      <c r="EA42" s="150">
        <f t="shared" si="43"/>
        <v>0</v>
      </c>
      <c r="EB42" s="150">
        <f t="shared" si="43"/>
        <v>0</v>
      </c>
      <c r="EC42" s="150">
        <f t="shared" si="43"/>
        <v>0</v>
      </c>
      <c r="ED42" s="150">
        <f t="shared" si="43"/>
        <v>0</v>
      </c>
      <c r="EE42" s="150">
        <f t="shared" si="43"/>
        <v>0</v>
      </c>
      <c r="EF42" s="150">
        <f t="shared" si="43"/>
        <v>0</v>
      </c>
      <c r="EG42" s="150">
        <f t="shared" si="43"/>
        <v>0</v>
      </c>
      <c r="EH42" s="150">
        <f t="shared" si="43"/>
        <v>0</v>
      </c>
      <c r="EI42" s="150">
        <f t="shared" si="43"/>
        <v>0</v>
      </c>
      <c r="EJ42" s="150">
        <f t="shared" si="43"/>
        <v>0</v>
      </c>
      <c r="EK42" s="150">
        <f t="shared" si="43"/>
        <v>0</v>
      </c>
      <c r="EL42" s="150">
        <f t="shared" si="43"/>
        <v>0</v>
      </c>
      <c r="EM42" s="150">
        <f t="shared" si="43"/>
        <v>0</v>
      </c>
      <c r="EN42" s="150">
        <f t="shared" si="41"/>
        <v>0</v>
      </c>
      <c r="EO42" s="150">
        <f t="shared" si="41"/>
        <v>0</v>
      </c>
      <c r="EP42" s="150">
        <f t="shared" si="39"/>
        <v>0</v>
      </c>
      <c r="EQ42" s="150">
        <f t="shared" si="39"/>
        <v>0</v>
      </c>
      <c r="ER42" s="150">
        <f t="shared" si="39"/>
        <v>0</v>
      </c>
      <c r="ES42" s="150">
        <f t="shared" si="39"/>
        <v>0</v>
      </c>
      <c r="ET42" s="150">
        <f t="shared" si="39"/>
        <v>0</v>
      </c>
      <c r="EU42" s="150">
        <f t="shared" si="39"/>
        <v>0</v>
      </c>
      <c r="EV42" s="150">
        <f t="shared" si="39"/>
        <v>0</v>
      </c>
      <c r="EW42" s="150">
        <f t="shared" si="39"/>
        <v>0</v>
      </c>
      <c r="EX42" s="150">
        <f t="shared" si="39"/>
        <v>0</v>
      </c>
      <c r="EY42" s="151">
        <f t="shared" si="39"/>
        <v>0</v>
      </c>
      <c r="FA42" s="152" t="str">
        <f t="shared" si="29"/>
        <v>Non Compliance</v>
      </c>
      <c r="FB42" s="152" t="str">
        <f t="shared" si="30"/>
        <v>Compliance</v>
      </c>
      <c r="FC42" s="152" t="str">
        <f t="shared" si="31"/>
        <v>Compliance</v>
      </c>
      <c r="FD42" s="1">
        <f>VLOOKUP(C42,[2]SALARY!$B$9:$H$110,7,0)</f>
        <v>25</v>
      </c>
      <c r="FE42" s="68">
        <f t="shared" si="33"/>
        <v>0</v>
      </c>
    </row>
    <row r="43" spans="2:161" ht="20.100000000000001" customHeight="1" thickBot="1" x14ac:dyDescent="0.3">
      <c r="B43" s="42">
        <v>30</v>
      </c>
      <c r="C43" s="94">
        <v>5387</v>
      </c>
      <c r="D43" s="44" t="s">
        <v>68</v>
      </c>
      <c r="E43" s="45" t="s">
        <v>118</v>
      </c>
      <c r="F43" s="18" t="str">
        <f>IFERROR(VLOOKUP(E43,'[1]Designation with Pershift Cost'!$B$3:$C$25,2,0),"")</f>
        <v/>
      </c>
      <c r="G43" s="46" t="s">
        <v>11</v>
      </c>
      <c r="H43" s="46" t="s">
        <v>11</v>
      </c>
      <c r="I43" s="46" t="s">
        <v>26</v>
      </c>
      <c r="J43" s="46" t="s">
        <v>27</v>
      </c>
      <c r="K43" s="133" t="s">
        <v>11</v>
      </c>
      <c r="L43" s="118" t="s">
        <v>10</v>
      </c>
      <c r="M43" s="46" t="s">
        <v>10</v>
      </c>
      <c r="N43" s="46" t="s">
        <v>10</v>
      </c>
      <c r="O43" s="133" t="s">
        <v>10</v>
      </c>
      <c r="P43" s="133" t="s">
        <v>10</v>
      </c>
      <c r="Q43" s="47" t="s">
        <v>10</v>
      </c>
      <c r="R43" s="47" t="s">
        <v>26</v>
      </c>
      <c r="S43" s="47" t="s">
        <v>10</v>
      </c>
      <c r="T43" s="47" t="s">
        <v>10</v>
      </c>
      <c r="U43" s="47" t="s">
        <v>10</v>
      </c>
      <c r="V43" s="47" t="s">
        <v>11</v>
      </c>
      <c r="W43" s="47" t="s">
        <v>26</v>
      </c>
      <c r="X43" s="47" t="s">
        <v>11</v>
      </c>
      <c r="Y43" s="191" t="s">
        <v>11</v>
      </c>
      <c r="Z43" s="47" t="s">
        <v>27</v>
      </c>
      <c r="AA43" s="47" t="s">
        <v>12</v>
      </c>
      <c r="AB43" s="47" t="s">
        <v>12</v>
      </c>
      <c r="AC43" s="47" t="s">
        <v>12</v>
      </c>
      <c r="AD43" s="47" t="s">
        <v>26</v>
      </c>
      <c r="AE43" s="47" t="s">
        <v>27</v>
      </c>
      <c r="AF43" s="47" t="s">
        <v>27</v>
      </c>
      <c r="AG43" s="47" t="s">
        <v>27</v>
      </c>
      <c r="AH43" s="47" t="s">
        <v>27</v>
      </c>
      <c r="AI43" s="47" t="s">
        <v>27</v>
      </c>
      <c r="AJ43" s="47" t="s">
        <v>27</v>
      </c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8">
        <f t="shared" si="3"/>
        <v>9</v>
      </c>
      <c r="AX43" s="48">
        <f t="shared" si="4"/>
        <v>6</v>
      </c>
      <c r="AY43" s="48">
        <f t="shared" si="5"/>
        <v>3</v>
      </c>
      <c r="AZ43" s="48">
        <f t="shared" si="6"/>
        <v>0</v>
      </c>
      <c r="BA43" s="48">
        <f t="shared" si="7"/>
        <v>0</v>
      </c>
      <c r="BB43" s="48">
        <f t="shared" si="8"/>
        <v>0</v>
      </c>
      <c r="BC43" s="48">
        <f t="shared" si="9"/>
        <v>0</v>
      </c>
      <c r="BD43" s="48">
        <f t="shared" si="10"/>
        <v>0</v>
      </c>
      <c r="BE43" s="48">
        <f t="shared" si="11"/>
        <v>0</v>
      </c>
      <c r="BF43" s="48">
        <f t="shared" si="12"/>
        <v>0</v>
      </c>
      <c r="BG43" s="48">
        <f t="shared" si="13"/>
        <v>0</v>
      </c>
      <c r="BH43" s="48">
        <f t="shared" si="14"/>
        <v>0</v>
      </c>
      <c r="BI43" s="48">
        <f t="shared" si="15"/>
        <v>0</v>
      </c>
      <c r="BJ43" s="48">
        <f t="shared" si="16"/>
        <v>0</v>
      </c>
      <c r="BK43" s="47"/>
      <c r="BL43" s="47"/>
      <c r="BM43" s="48">
        <f t="shared" si="17"/>
        <v>4</v>
      </c>
      <c r="BN43" s="48">
        <f t="shared" si="18"/>
        <v>8</v>
      </c>
      <c r="BO43" s="49">
        <f t="shared" si="19"/>
        <v>18</v>
      </c>
      <c r="BP43" s="50">
        <f t="shared" si="32"/>
        <v>30</v>
      </c>
      <c r="BQ43" s="51">
        <f t="shared" si="21"/>
        <v>0</v>
      </c>
      <c r="BR43" s="51">
        <f t="shared" si="22"/>
        <v>0</v>
      </c>
      <c r="BS43" s="52"/>
      <c r="BU43" s="53">
        <f t="shared" si="44"/>
        <v>0</v>
      </c>
      <c r="BV43" s="54">
        <f t="shared" si="44"/>
        <v>0</v>
      </c>
      <c r="BW43" s="54">
        <f t="shared" si="44"/>
        <v>0</v>
      </c>
      <c r="BX43" s="54">
        <f t="shared" si="44"/>
        <v>1</v>
      </c>
      <c r="BY43" s="54">
        <f t="shared" si="44"/>
        <v>1</v>
      </c>
      <c r="BZ43" s="54">
        <f t="shared" si="44"/>
        <v>0</v>
      </c>
      <c r="CA43" s="54">
        <f t="shared" si="44"/>
        <v>0</v>
      </c>
      <c r="CB43" s="54">
        <f t="shared" si="44"/>
        <v>0</v>
      </c>
      <c r="CC43" s="54">
        <f t="shared" si="44"/>
        <v>0</v>
      </c>
      <c r="CD43" s="54">
        <f t="shared" si="44"/>
        <v>0</v>
      </c>
      <c r="CE43" s="54">
        <f t="shared" si="44"/>
        <v>0</v>
      </c>
      <c r="CF43" s="54">
        <f t="shared" si="44"/>
        <v>0</v>
      </c>
      <c r="CG43" s="54">
        <f t="shared" si="44"/>
        <v>0</v>
      </c>
      <c r="CH43" s="54">
        <f t="shared" si="44"/>
        <v>0</v>
      </c>
      <c r="CI43" s="54">
        <f t="shared" si="44"/>
        <v>0</v>
      </c>
      <c r="CJ43" s="54">
        <f t="shared" si="42"/>
        <v>0</v>
      </c>
      <c r="CK43" s="54">
        <f t="shared" si="42"/>
        <v>0</v>
      </c>
      <c r="CL43" s="54">
        <f t="shared" si="42"/>
        <v>0</v>
      </c>
      <c r="CM43" s="54">
        <f t="shared" si="42"/>
        <v>0</v>
      </c>
      <c r="CN43" s="54">
        <f t="shared" si="42"/>
        <v>0</v>
      </c>
      <c r="CO43" s="54">
        <f t="shared" si="42"/>
        <v>0</v>
      </c>
      <c r="CP43" s="54">
        <f t="shared" si="42"/>
        <v>0</v>
      </c>
      <c r="CQ43" s="54">
        <f t="shared" si="42"/>
        <v>0</v>
      </c>
      <c r="CR43" s="54">
        <f t="shared" si="42"/>
        <v>0</v>
      </c>
      <c r="CS43" s="54">
        <f t="shared" si="42"/>
        <v>0</v>
      </c>
      <c r="CT43" s="54">
        <f t="shared" si="42"/>
        <v>0</v>
      </c>
      <c r="CU43" s="54">
        <f t="shared" si="42"/>
        <v>0</v>
      </c>
      <c r="CV43" s="54">
        <f t="shared" si="42"/>
        <v>0</v>
      </c>
      <c r="CW43" s="54">
        <f t="shared" si="42"/>
        <v>0</v>
      </c>
      <c r="CX43" s="54">
        <f t="shared" si="40"/>
        <v>0</v>
      </c>
      <c r="CY43" s="54">
        <f t="shared" si="40"/>
        <v>0</v>
      </c>
      <c r="CZ43" s="54">
        <f t="shared" si="37"/>
        <v>0</v>
      </c>
      <c r="DA43" s="54">
        <f t="shared" si="37"/>
        <v>0</v>
      </c>
      <c r="DB43" s="54">
        <f t="shared" si="37"/>
        <v>0</v>
      </c>
      <c r="DC43" s="54">
        <f t="shared" si="37"/>
        <v>0</v>
      </c>
      <c r="DD43" s="54">
        <f t="shared" si="37"/>
        <v>0</v>
      </c>
      <c r="DE43" s="54">
        <f t="shared" si="37"/>
        <v>0</v>
      </c>
      <c r="DF43" s="54">
        <f t="shared" si="37"/>
        <v>0</v>
      </c>
      <c r="DG43" s="54">
        <f t="shared" si="37"/>
        <v>0</v>
      </c>
      <c r="DH43" s="54">
        <f t="shared" si="37"/>
        <v>0</v>
      </c>
      <c r="DI43" s="55">
        <f t="shared" si="37"/>
        <v>0</v>
      </c>
      <c r="DK43" s="53">
        <f t="shared" si="45"/>
        <v>0</v>
      </c>
      <c r="DL43" s="54">
        <f t="shared" si="45"/>
        <v>0</v>
      </c>
      <c r="DM43" s="54">
        <f t="shared" si="45"/>
        <v>0</v>
      </c>
      <c r="DN43" s="54">
        <f t="shared" si="45"/>
        <v>0</v>
      </c>
      <c r="DO43" s="54">
        <f t="shared" si="45"/>
        <v>0</v>
      </c>
      <c r="DP43" s="54">
        <f t="shared" si="45"/>
        <v>0</v>
      </c>
      <c r="DQ43" s="54">
        <f t="shared" si="45"/>
        <v>0</v>
      </c>
      <c r="DR43" s="54">
        <f t="shared" si="45"/>
        <v>0</v>
      </c>
      <c r="DS43" s="54">
        <f t="shared" si="45"/>
        <v>0</v>
      </c>
      <c r="DT43" s="54">
        <f t="shared" si="45"/>
        <v>0</v>
      </c>
      <c r="DU43" s="54">
        <f t="shared" si="45"/>
        <v>0</v>
      </c>
      <c r="DV43" s="54">
        <f t="shared" si="45"/>
        <v>0</v>
      </c>
      <c r="DW43" s="54">
        <f t="shared" si="45"/>
        <v>0</v>
      </c>
      <c r="DX43" s="54">
        <f t="shared" si="45"/>
        <v>0</v>
      </c>
      <c r="DY43" s="54">
        <f t="shared" si="45"/>
        <v>0</v>
      </c>
      <c r="DZ43" s="54">
        <f t="shared" si="43"/>
        <v>0</v>
      </c>
      <c r="EA43" s="54">
        <f t="shared" si="43"/>
        <v>0</v>
      </c>
      <c r="EB43" s="54">
        <f t="shared" si="43"/>
        <v>0</v>
      </c>
      <c r="EC43" s="54">
        <f t="shared" si="43"/>
        <v>0</v>
      </c>
      <c r="ED43" s="54">
        <f t="shared" si="43"/>
        <v>0</v>
      </c>
      <c r="EE43" s="54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3"/>
        <v>0</v>
      </c>
      <c r="EN43" s="54">
        <f t="shared" si="41"/>
        <v>0</v>
      </c>
      <c r="EO43" s="54">
        <f t="shared" si="41"/>
        <v>0</v>
      </c>
      <c r="EP43" s="54">
        <f t="shared" si="39"/>
        <v>0</v>
      </c>
      <c r="EQ43" s="54">
        <f t="shared" si="39"/>
        <v>0</v>
      </c>
      <c r="ER43" s="54">
        <f t="shared" si="39"/>
        <v>0</v>
      </c>
      <c r="ES43" s="54">
        <f t="shared" si="39"/>
        <v>0</v>
      </c>
      <c r="ET43" s="54">
        <f t="shared" si="39"/>
        <v>0</v>
      </c>
      <c r="EU43" s="54">
        <f t="shared" si="39"/>
        <v>0</v>
      </c>
      <c r="EV43" s="54">
        <f t="shared" si="39"/>
        <v>0</v>
      </c>
      <c r="EW43" s="54">
        <f t="shared" si="39"/>
        <v>0</v>
      </c>
      <c r="EX43" s="54">
        <f t="shared" si="39"/>
        <v>0</v>
      </c>
      <c r="EY43" s="55">
        <f t="shared" si="39"/>
        <v>0</v>
      </c>
      <c r="FA43" s="56" t="str">
        <f t="shared" si="29"/>
        <v>Non Compliance</v>
      </c>
      <c r="FB43" s="56" t="str">
        <f t="shared" si="30"/>
        <v>Compliance</v>
      </c>
      <c r="FC43" s="56" t="str">
        <f t="shared" si="31"/>
        <v>Compliance</v>
      </c>
      <c r="FD43" s="1">
        <f>VLOOKUP(C43,[2]SALARY!$B$9:$H$110,7,0)</f>
        <v>18</v>
      </c>
      <c r="FE43" s="68">
        <f t="shared" si="33"/>
        <v>0</v>
      </c>
    </row>
    <row r="44" spans="2:161" ht="20.100000000000001" customHeight="1" thickBot="1" x14ac:dyDescent="0.3">
      <c r="B44" s="42">
        <v>31</v>
      </c>
      <c r="C44" s="43">
        <v>5397</v>
      </c>
      <c r="D44" s="44" t="s">
        <v>69</v>
      </c>
      <c r="E44" s="45" t="s">
        <v>118</v>
      </c>
      <c r="F44" s="18" t="str">
        <f>IFERROR(VLOOKUP(E44,'[1]Designation with Pershift Cost'!$B$3:$C$25,2,0),"")</f>
        <v/>
      </c>
      <c r="G44" s="46" t="s">
        <v>27</v>
      </c>
      <c r="H44" s="46" t="s">
        <v>27</v>
      </c>
      <c r="I44" s="46" t="s">
        <v>27</v>
      </c>
      <c r="J44" s="46" t="s">
        <v>27</v>
      </c>
      <c r="K44" s="46" t="s">
        <v>27</v>
      </c>
      <c r="L44" s="46" t="s">
        <v>27</v>
      </c>
      <c r="M44" s="46" t="s">
        <v>27</v>
      </c>
      <c r="N44" s="46" t="s">
        <v>27</v>
      </c>
      <c r="O44" s="46" t="s">
        <v>27</v>
      </c>
      <c r="P44" s="46" t="s">
        <v>27</v>
      </c>
      <c r="Q44" s="47" t="s">
        <v>27</v>
      </c>
      <c r="R44" s="47" t="s">
        <v>12</v>
      </c>
      <c r="S44" s="47" t="s">
        <v>12</v>
      </c>
      <c r="T44" s="47" t="s">
        <v>12</v>
      </c>
      <c r="U44" s="47" t="s">
        <v>12</v>
      </c>
      <c r="V44" s="47" t="s">
        <v>11</v>
      </c>
      <c r="W44" s="47" t="s">
        <v>11</v>
      </c>
      <c r="X44" s="47" t="s">
        <v>11</v>
      </c>
      <c r="Y44" s="47" t="s">
        <v>11</v>
      </c>
      <c r="Z44" s="47" t="s">
        <v>26</v>
      </c>
      <c r="AA44" s="47" t="s">
        <v>11</v>
      </c>
      <c r="AB44" s="47" t="s">
        <v>11</v>
      </c>
      <c r="AC44" s="47" t="s">
        <v>11</v>
      </c>
      <c r="AD44" s="47" t="s">
        <v>11</v>
      </c>
      <c r="AE44" s="47" t="s">
        <v>11</v>
      </c>
      <c r="AF44" s="47" t="s">
        <v>10</v>
      </c>
      <c r="AG44" s="47" t="s">
        <v>10</v>
      </c>
      <c r="AH44" s="47" t="s">
        <v>10</v>
      </c>
      <c r="AI44" s="47" t="s">
        <v>26</v>
      </c>
      <c r="AJ44" s="47" t="s">
        <v>27</v>
      </c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8">
        <f t="shared" si="3"/>
        <v>3</v>
      </c>
      <c r="AX44" s="48">
        <f t="shared" si="4"/>
        <v>9</v>
      </c>
      <c r="AY44" s="48">
        <f t="shared" si="5"/>
        <v>4</v>
      </c>
      <c r="AZ44" s="48">
        <f t="shared" si="6"/>
        <v>0</v>
      </c>
      <c r="BA44" s="48">
        <f t="shared" si="7"/>
        <v>0</v>
      </c>
      <c r="BB44" s="48">
        <f t="shared" si="8"/>
        <v>0</v>
      </c>
      <c r="BC44" s="48">
        <f t="shared" si="9"/>
        <v>0</v>
      </c>
      <c r="BD44" s="48">
        <f t="shared" si="10"/>
        <v>0</v>
      </c>
      <c r="BE44" s="48">
        <f t="shared" si="11"/>
        <v>0</v>
      </c>
      <c r="BF44" s="48">
        <f t="shared" si="12"/>
        <v>0</v>
      </c>
      <c r="BG44" s="48">
        <f t="shared" si="13"/>
        <v>0</v>
      </c>
      <c r="BH44" s="48">
        <f t="shared" si="14"/>
        <v>0</v>
      </c>
      <c r="BI44" s="48">
        <f t="shared" si="15"/>
        <v>0</v>
      </c>
      <c r="BJ44" s="48">
        <f t="shared" si="16"/>
        <v>0</v>
      </c>
      <c r="BK44" s="47"/>
      <c r="BL44" s="47"/>
      <c r="BM44" s="48">
        <f t="shared" si="17"/>
        <v>2</v>
      </c>
      <c r="BN44" s="48">
        <f t="shared" si="18"/>
        <v>12</v>
      </c>
      <c r="BO44" s="49">
        <f t="shared" si="19"/>
        <v>16</v>
      </c>
      <c r="BP44" s="50">
        <f t="shared" si="32"/>
        <v>30</v>
      </c>
      <c r="BQ44" s="51">
        <f t="shared" si="21"/>
        <v>0</v>
      </c>
      <c r="BR44" s="51">
        <f t="shared" si="22"/>
        <v>0</v>
      </c>
      <c r="BS44" s="52"/>
      <c r="BU44" s="53">
        <f t="shared" si="44"/>
        <v>1</v>
      </c>
      <c r="BV44" s="54">
        <f t="shared" si="44"/>
        <v>1</v>
      </c>
      <c r="BW44" s="54">
        <f t="shared" si="44"/>
        <v>1</v>
      </c>
      <c r="BX44" s="54">
        <f t="shared" si="44"/>
        <v>1</v>
      </c>
      <c r="BY44" s="54">
        <f t="shared" si="44"/>
        <v>1</v>
      </c>
      <c r="BZ44" s="54">
        <f t="shared" si="44"/>
        <v>1</v>
      </c>
      <c r="CA44" s="54">
        <f t="shared" si="44"/>
        <v>1</v>
      </c>
      <c r="CB44" s="54">
        <f t="shared" si="44"/>
        <v>1</v>
      </c>
      <c r="CC44" s="54">
        <f t="shared" si="44"/>
        <v>1</v>
      </c>
      <c r="CD44" s="54">
        <f t="shared" si="44"/>
        <v>1</v>
      </c>
      <c r="CE44" s="54">
        <f t="shared" si="44"/>
        <v>1</v>
      </c>
      <c r="CF44" s="54">
        <f t="shared" si="44"/>
        <v>1</v>
      </c>
      <c r="CG44" s="54">
        <f t="shared" si="44"/>
        <v>1</v>
      </c>
      <c r="CH44" s="54">
        <f t="shared" si="44"/>
        <v>0</v>
      </c>
      <c r="CI44" s="54">
        <f t="shared" si="44"/>
        <v>0</v>
      </c>
      <c r="CJ44" s="54">
        <f t="shared" si="42"/>
        <v>0</v>
      </c>
      <c r="CK44" s="54">
        <f t="shared" si="42"/>
        <v>0</v>
      </c>
      <c r="CL44" s="54">
        <f t="shared" si="42"/>
        <v>0</v>
      </c>
      <c r="CM44" s="54">
        <f t="shared" si="42"/>
        <v>0</v>
      </c>
      <c r="CN44" s="54">
        <f t="shared" si="42"/>
        <v>0</v>
      </c>
      <c r="CO44" s="54">
        <f t="shared" si="42"/>
        <v>1</v>
      </c>
      <c r="CP44" s="54">
        <f t="shared" si="42"/>
        <v>1</v>
      </c>
      <c r="CQ44" s="54">
        <f t="shared" si="42"/>
        <v>0</v>
      </c>
      <c r="CR44" s="54">
        <f t="shared" si="42"/>
        <v>0</v>
      </c>
      <c r="CS44" s="54">
        <f t="shared" si="42"/>
        <v>0</v>
      </c>
      <c r="CT44" s="54">
        <f t="shared" si="42"/>
        <v>0</v>
      </c>
      <c r="CU44" s="54">
        <f t="shared" si="42"/>
        <v>0</v>
      </c>
      <c r="CV44" s="54">
        <f t="shared" si="42"/>
        <v>0</v>
      </c>
      <c r="CW44" s="54">
        <f t="shared" si="42"/>
        <v>0</v>
      </c>
      <c r="CX44" s="54">
        <f t="shared" si="40"/>
        <v>0</v>
      </c>
      <c r="CY44" s="54">
        <f t="shared" si="40"/>
        <v>0</v>
      </c>
      <c r="CZ44" s="54">
        <f t="shared" si="37"/>
        <v>0</v>
      </c>
      <c r="DA44" s="54">
        <f t="shared" si="37"/>
        <v>0</v>
      </c>
      <c r="DB44" s="54">
        <f t="shared" si="37"/>
        <v>0</v>
      </c>
      <c r="DC44" s="54">
        <f t="shared" si="37"/>
        <v>0</v>
      </c>
      <c r="DD44" s="54">
        <f t="shared" si="37"/>
        <v>0</v>
      </c>
      <c r="DE44" s="54">
        <f t="shared" si="37"/>
        <v>0</v>
      </c>
      <c r="DF44" s="54">
        <f t="shared" si="37"/>
        <v>0</v>
      </c>
      <c r="DG44" s="54">
        <f t="shared" si="37"/>
        <v>0</v>
      </c>
      <c r="DH44" s="54">
        <f t="shared" si="37"/>
        <v>0</v>
      </c>
      <c r="DI44" s="55">
        <f t="shared" si="37"/>
        <v>0</v>
      </c>
      <c r="DK44" s="53">
        <f t="shared" si="45"/>
        <v>0</v>
      </c>
      <c r="DL44" s="54">
        <f t="shared" si="45"/>
        <v>0</v>
      </c>
      <c r="DM44" s="54">
        <f t="shared" si="45"/>
        <v>0</v>
      </c>
      <c r="DN44" s="54">
        <f t="shared" si="45"/>
        <v>0</v>
      </c>
      <c r="DO44" s="54">
        <f t="shared" si="45"/>
        <v>0</v>
      </c>
      <c r="DP44" s="54">
        <f t="shared" si="45"/>
        <v>0</v>
      </c>
      <c r="DQ44" s="54">
        <f t="shared" si="45"/>
        <v>0</v>
      </c>
      <c r="DR44" s="54">
        <f t="shared" si="45"/>
        <v>0</v>
      </c>
      <c r="DS44" s="54">
        <f t="shared" si="45"/>
        <v>0</v>
      </c>
      <c r="DT44" s="54">
        <f t="shared" si="45"/>
        <v>0</v>
      </c>
      <c r="DU44" s="54">
        <f t="shared" si="45"/>
        <v>0</v>
      </c>
      <c r="DV44" s="54">
        <f t="shared" si="45"/>
        <v>0</v>
      </c>
      <c r="DW44" s="54">
        <f t="shared" si="45"/>
        <v>0</v>
      </c>
      <c r="DX44" s="54">
        <f t="shared" si="45"/>
        <v>0</v>
      </c>
      <c r="DY44" s="54">
        <f t="shared" si="45"/>
        <v>0</v>
      </c>
      <c r="DZ44" s="54">
        <f t="shared" si="43"/>
        <v>0</v>
      </c>
      <c r="EA44" s="54">
        <f t="shared" si="43"/>
        <v>0</v>
      </c>
      <c r="EB44" s="54">
        <f t="shared" si="43"/>
        <v>0</v>
      </c>
      <c r="EC44" s="54">
        <f t="shared" si="43"/>
        <v>0</v>
      </c>
      <c r="ED44" s="54">
        <f t="shared" si="43"/>
        <v>0</v>
      </c>
      <c r="EE44" s="54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3"/>
        <v>0</v>
      </c>
      <c r="EN44" s="54">
        <f t="shared" si="41"/>
        <v>0</v>
      </c>
      <c r="EO44" s="54">
        <f t="shared" si="41"/>
        <v>0</v>
      </c>
      <c r="EP44" s="54">
        <f t="shared" si="39"/>
        <v>0</v>
      </c>
      <c r="EQ44" s="54">
        <f t="shared" si="39"/>
        <v>0</v>
      </c>
      <c r="ER44" s="54">
        <f t="shared" si="39"/>
        <v>0</v>
      </c>
      <c r="ES44" s="54">
        <f t="shared" si="39"/>
        <v>0</v>
      </c>
      <c r="ET44" s="54">
        <f t="shared" si="39"/>
        <v>0</v>
      </c>
      <c r="EU44" s="54">
        <f t="shared" si="39"/>
        <v>0</v>
      </c>
      <c r="EV44" s="54">
        <f t="shared" si="39"/>
        <v>0</v>
      </c>
      <c r="EW44" s="54">
        <f t="shared" si="39"/>
        <v>0</v>
      </c>
      <c r="EX44" s="54">
        <f t="shared" si="39"/>
        <v>0</v>
      </c>
      <c r="EY44" s="55">
        <f t="shared" si="39"/>
        <v>0</v>
      </c>
      <c r="FA44" s="56" t="str">
        <f t="shared" si="29"/>
        <v>Non Compliance</v>
      </c>
      <c r="FB44" s="56" t="str">
        <f t="shared" si="30"/>
        <v>Compliance</v>
      </c>
      <c r="FC44" s="56" t="str">
        <f t="shared" si="31"/>
        <v>Compliance</v>
      </c>
      <c r="FD44" s="1">
        <f>VLOOKUP(C44,[2]SALARY!$B$9:$H$110,7,0)</f>
        <v>16</v>
      </c>
      <c r="FE44" s="68">
        <f t="shared" si="33"/>
        <v>0</v>
      </c>
    </row>
    <row r="45" spans="2:161" ht="20.100000000000001" customHeight="1" thickBot="1" x14ac:dyDescent="0.3">
      <c r="B45" s="42">
        <v>32</v>
      </c>
      <c r="C45" s="43">
        <v>5446</v>
      </c>
      <c r="D45" s="44" t="s">
        <v>70</v>
      </c>
      <c r="E45" s="45" t="s">
        <v>118</v>
      </c>
      <c r="F45" s="18" t="str">
        <f>IFERROR(VLOOKUP(E45,'[1]Designation with Pershift Cost'!$B$3:$C$25,2,0),"")</f>
        <v/>
      </c>
      <c r="G45" s="46" t="s">
        <v>11</v>
      </c>
      <c r="H45" s="46" t="s">
        <v>11</v>
      </c>
      <c r="I45" s="46" t="s">
        <v>26</v>
      </c>
      <c r="J45" s="46" t="s">
        <v>27</v>
      </c>
      <c r="K45" s="133" t="s">
        <v>11</v>
      </c>
      <c r="L45" s="118" t="s">
        <v>10</v>
      </c>
      <c r="M45" s="46" t="s">
        <v>10</v>
      </c>
      <c r="N45" s="46" t="s">
        <v>10</v>
      </c>
      <c r="O45" s="133" t="s">
        <v>10</v>
      </c>
      <c r="P45" s="133" t="s">
        <v>10</v>
      </c>
      <c r="Q45" s="47" t="s">
        <v>10</v>
      </c>
      <c r="R45" s="47" t="s">
        <v>26</v>
      </c>
      <c r="S45" s="47" t="s">
        <v>10</v>
      </c>
      <c r="T45" s="47" t="s">
        <v>10</v>
      </c>
      <c r="U45" s="47" t="s">
        <v>27</v>
      </c>
      <c r="V45" s="47" t="s">
        <v>12</v>
      </c>
      <c r="W45" s="47" t="s">
        <v>12</v>
      </c>
      <c r="X45" s="47" t="s">
        <v>26</v>
      </c>
      <c r="Y45" s="47" t="s">
        <v>12</v>
      </c>
      <c r="Z45" s="47" t="s">
        <v>12</v>
      </c>
      <c r="AA45" s="47" t="s">
        <v>12</v>
      </c>
      <c r="AB45" s="47" t="s">
        <v>12</v>
      </c>
      <c r="AC45" s="47" t="s">
        <v>12</v>
      </c>
      <c r="AD45" s="47" t="s">
        <v>12</v>
      </c>
      <c r="AE45" s="47" t="s">
        <v>26</v>
      </c>
      <c r="AF45" s="47" t="s">
        <v>11</v>
      </c>
      <c r="AG45" s="47" t="s">
        <v>11</v>
      </c>
      <c r="AH45" s="47" t="s">
        <v>11</v>
      </c>
      <c r="AI45" s="47" t="s">
        <v>11</v>
      </c>
      <c r="AJ45" s="47" t="s">
        <v>11</v>
      </c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8">
        <f t="shared" si="3"/>
        <v>8</v>
      </c>
      <c r="AX45" s="48">
        <f t="shared" si="4"/>
        <v>8</v>
      </c>
      <c r="AY45" s="48">
        <f t="shared" si="5"/>
        <v>8</v>
      </c>
      <c r="AZ45" s="48">
        <f t="shared" si="6"/>
        <v>0</v>
      </c>
      <c r="BA45" s="48">
        <f t="shared" si="7"/>
        <v>0</v>
      </c>
      <c r="BB45" s="48">
        <f t="shared" si="8"/>
        <v>0</v>
      </c>
      <c r="BC45" s="48">
        <f t="shared" si="9"/>
        <v>0</v>
      </c>
      <c r="BD45" s="48">
        <f t="shared" si="10"/>
        <v>0</v>
      </c>
      <c r="BE45" s="48">
        <f t="shared" si="11"/>
        <v>0</v>
      </c>
      <c r="BF45" s="48">
        <f t="shared" si="12"/>
        <v>0</v>
      </c>
      <c r="BG45" s="48">
        <f t="shared" si="13"/>
        <v>0</v>
      </c>
      <c r="BH45" s="48">
        <f t="shared" si="14"/>
        <v>0</v>
      </c>
      <c r="BI45" s="48">
        <f t="shared" si="15"/>
        <v>0</v>
      </c>
      <c r="BJ45" s="48">
        <f t="shared" si="16"/>
        <v>0</v>
      </c>
      <c r="BK45" s="47"/>
      <c r="BL45" s="47"/>
      <c r="BM45" s="48">
        <f t="shared" si="17"/>
        <v>4</v>
      </c>
      <c r="BN45" s="48">
        <f t="shared" si="18"/>
        <v>2</v>
      </c>
      <c r="BO45" s="49">
        <f t="shared" si="19"/>
        <v>24</v>
      </c>
      <c r="BP45" s="50">
        <f t="shared" si="32"/>
        <v>30</v>
      </c>
      <c r="BQ45" s="51">
        <f t="shared" si="21"/>
        <v>0</v>
      </c>
      <c r="BR45" s="51">
        <f t="shared" si="22"/>
        <v>0</v>
      </c>
      <c r="BS45" s="52"/>
      <c r="BU45" s="53">
        <f t="shared" si="44"/>
        <v>0</v>
      </c>
      <c r="BV45" s="54">
        <f t="shared" si="44"/>
        <v>0</v>
      </c>
      <c r="BW45" s="54">
        <f t="shared" si="44"/>
        <v>0</v>
      </c>
      <c r="BX45" s="54">
        <f t="shared" si="44"/>
        <v>1</v>
      </c>
      <c r="BY45" s="54">
        <f t="shared" si="44"/>
        <v>1</v>
      </c>
      <c r="BZ45" s="54">
        <f t="shared" si="44"/>
        <v>0</v>
      </c>
      <c r="CA45" s="54">
        <f t="shared" si="44"/>
        <v>0</v>
      </c>
      <c r="CB45" s="54">
        <f t="shared" si="44"/>
        <v>0</v>
      </c>
      <c r="CC45" s="54">
        <f t="shared" si="44"/>
        <v>0</v>
      </c>
      <c r="CD45" s="54">
        <f t="shared" si="44"/>
        <v>0</v>
      </c>
      <c r="CE45" s="54">
        <f t="shared" si="44"/>
        <v>0</v>
      </c>
      <c r="CF45" s="54">
        <f t="shared" si="44"/>
        <v>0</v>
      </c>
      <c r="CG45" s="54">
        <f t="shared" si="44"/>
        <v>0</v>
      </c>
      <c r="CH45" s="54">
        <f t="shared" si="44"/>
        <v>0</v>
      </c>
      <c r="CI45" s="54">
        <f t="shared" si="44"/>
        <v>0</v>
      </c>
      <c r="CJ45" s="54">
        <f t="shared" si="42"/>
        <v>0</v>
      </c>
      <c r="CK45" s="54">
        <f t="shared" si="42"/>
        <v>0</v>
      </c>
      <c r="CL45" s="54">
        <f t="shared" si="42"/>
        <v>0</v>
      </c>
      <c r="CM45" s="54">
        <f t="shared" si="42"/>
        <v>0</v>
      </c>
      <c r="CN45" s="54">
        <f t="shared" si="42"/>
        <v>0</v>
      </c>
      <c r="CO45" s="54">
        <f t="shared" si="42"/>
        <v>0</v>
      </c>
      <c r="CP45" s="54">
        <f t="shared" si="42"/>
        <v>0</v>
      </c>
      <c r="CQ45" s="54">
        <f t="shared" si="42"/>
        <v>0</v>
      </c>
      <c r="CR45" s="54">
        <f t="shared" si="42"/>
        <v>0</v>
      </c>
      <c r="CS45" s="54">
        <f t="shared" si="42"/>
        <v>0</v>
      </c>
      <c r="CT45" s="54">
        <f t="shared" si="42"/>
        <v>0</v>
      </c>
      <c r="CU45" s="54">
        <f t="shared" si="42"/>
        <v>0</v>
      </c>
      <c r="CV45" s="54">
        <f t="shared" si="42"/>
        <v>0</v>
      </c>
      <c r="CW45" s="54">
        <f t="shared" si="42"/>
        <v>0</v>
      </c>
      <c r="CX45" s="54">
        <f t="shared" si="40"/>
        <v>0</v>
      </c>
      <c r="CY45" s="54">
        <f t="shared" si="40"/>
        <v>0</v>
      </c>
      <c r="CZ45" s="54">
        <f t="shared" si="37"/>
        <v>0</v>
      </c>
      <c r="DA45" s="54">
        <f t="shared" si="37"/>
        <v>0</v>
      </c>
      <c r="DB45" s="54">
        <f t="shared" si="37"/>
        <v>0</v>
      </c>
      <c r="DC45" s="54">
        <f t="shared" si="37"/>
        <v>0</v>
      </c>
      <c r="DD45" s="54">
        <f t="shared" si="37"/>
        <v>0</v>
      </c>
      <c r="DE45" s="54">
        <f t="shared" si="37"/>
        <v>0</v>
      </c>
      <c r="DF45" s="54">
        <f t="shared" si="37"/>
        <v>0</v>
      </c>
      <c r="DG45" s="54">
        <f t="shared" si="37"/>
        <v>0</v>
      </c>
      <c r="DH45" s="54">
        <f t="shared" si="37"/>
        <v>0</v>
      </c>
      <c r="DI45" s="55">
        <f t="shared" si="37"/>
        <v>0</v>
      </c>
      <c r="DK45" s="53">
        <f t="shared" si="45"/>
        <v>0</v>
      </c>
      <c r="DL45" s="54">
        <f t="shared" si="45"/>
        <v>0</v>
      </c>
      <c r="DM45" s="54">
        <f t="shared" si="45"/>
        <v>0</v>
      </c>
      <c r="DN45" s="54">
        <f t="shared" si="45"/>
        <v>0</v>
      </c>
      <c r="DO45" s="54">
        <f t="shared" si="45"/>
        <v>0</v>
      </c>
      <c r="DP45" s="54">
        <f t="shared" si="45"/>
        <v>0</v>
      </c>
      <c r="DQ45" s="54">
        <f t="shared" si="45"/>
        <v>0</v>
      </c>
      <c r="DR45" s="54">
        <f t="shared" si="45"/>
        <v>0</v>
      </c>
      <c r="DS45" s="54">
        <f t="shared" si="45"/>
        <v>0</v>
      </c>
      <c r="DT45" s="54">
        <f t="shared" si="45"/>
        <v>0</v>
      </c>
      <c r="DU45" s="54">
        <f t="shared" si="45"/>
        <v>0</v>
      </c>
      <c r="DV45" s="54">
        <f t="shared" si="45"/>
        <v>0</v>
      </c>
      <c r="DW45" s="54">
        <f t="shared" si="45"/>
        <v>0</v>
      </c>
      <c r="DX45" s="54">
        <f t="shared" si="45"/>
        <v>0</v>
      </c>
      <c r="DY45" s="54">
        <f t="shared" si="45"/>
        <v>0</v>
      </c>
      <c r="DZ45" s="54">
        <f t="shared" si="43"/>
        <v>0</v>
      </c>
      <c r="EA45" s="54">
        <f t="shared" si="43"/>
        <v>0</v>
      </c>
      <c r="EB45" s="54">
        <f t="shared" si="43"/>
        <v>0</v>
      </c>
      <c r="EC45" s="54">
        <f t="shared" si="43"/>
        <v>0</v>
      </c>
      <c r="ED45" s="54">
        <f t="shared" si="43"/>
        <v>0</v>
      </c>
      <c r="EE45" s="54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3"/>
        <v>0</v>
      </c>
      <c r="EN45" s="54">
        <f t="shared" si="41"/>
        <v>0</v>
      </c>
      <c r="EO45" s="54">
        <f t="shared" si="41"/>
        <v>0</v>
      </c>
      <c r="EP45" s="54">
        <f t="shared" si="39"/>
        <v>0</v>
      </c>
      <c r="EQ45" s="54">
        <f t="shared" si="39"/>
        <v>0</v>
      </c>
      <c r="ER45" s="54">
        <f t="shared" si="39"/>
        <v>0</v>
      </c>
      <c r="ES45" s="54">
        <f t="shared" si="39"/>
        <v>0</v>
      </c>
      <c r="ET45" s="54">
        <f t="shared" si="39"/>
        <v>0</v>
      </c>
      <c r="EU45" s="54">
        <f t="shared" si="39"/>
        <v>0</v>
      </c>
      <c r="EV45" s="54">
        <f t="shared" si="39"/>
        <v>0</v>
      </c>
      <c r="EW45" s="54">
        <f t="shared" si="39"/>
        <v>0</v>
      </c>
      <c r="EX45" s="54">
        <f t="shared" si="39"/>
        <v>0</v>
      </c>
      <c r="EY45" s="55">
        <f t="shared" si="39"/>
        <v>0</v>
      </c>
      <c r="FA45" s="56" t="str">
        <f t="shared" si="29"/>
        <v>Non Compliance</v>
      </c>
      <c r="FB45" s="56" t="str">
        <f t="shared" si="30"/>
        <v>Compliance</v>
      </c>
      <c r="FC45" s="56" t="str">
        <f t="shared" si="31"/>
        <v>Compliance</v>
      </c>
      <c r="FD45" s="1">
        <f>VLOOKUP(C45,[2]SALARY!$B$9:$H$110,7,0)</f>
        <v>24</v>
      </c>
      <c r="FE45" s="68">
        <f t="shared" si="33"/>
        <v>0</v>
      </c>
    </row>
    <row r="46" spans="2:161" ht="20.100000000000001" customHeight="1" thickBot="1" x14ac:dyDescent="0.3">
      <c r="B46" s="42">
        <v>33</v>
      </c>
      <c r="C46" s="43">
        <v>5456</v>
      </c>
      <c r="D46" s="44" t="s">
        <v>71</v>
      </c>
      <c r="E46" s="45" t="s">
        <v>119</v>
      </c>
      <c r="F46" s="18" t="str">
        <f>IFERROR(VLOOKUP(E46,'[1]Designation with Pershift Cost'!$B$3:$C$25,2,0),"")</f>
        <v/>
      </c>
      <c r="G46" s="46" t="s">
        <v>12</v>
      </c>
      <c r="H46" s="46" t="s">
        <v>12</v>
      </c>
      <c r="I46" s="46" t="s">
        <v>26</v>
      </c>
      <c r="J46" s="46" t="s">
        <v>12</v>
      </c>
      <c r="K46" s="46" t="s">
        <v>12</v>
      </c>
      <c r="L46" s="126" t="s">
        <v>11</v>
      </c>
      <c r="M46" s="46" t="s">
        <v>11</v>
      </c>
      <c r="N46" s="46" t="s">
        <v>11</v>
      </c>
      <c r="O46" s="46" t="s">
        <v>11</v>
      </c>
      <c r="P46" s="46" t="s">
        <v>26</v>
      </c>
      <c r="Q46" s="47" t="s">
        <v>12</v>
      </c>
      <c r="R46" s="47" t="s">
        <v>11</v>
      </c>
      <c r="S46" s="47" t="s">
        <v>27</v>
      </c>
      <c r="T46" s="47" t="s">
        <v>27</v>
      </c>
      <c r="U46" s="47" t="s">
        <v>11</v>
      </c>
      <c r="V46" s="47" t="s">
        <v>12</v>
      </c>
      <c r="W46" s="47" t="s">
        <v>26</v>
      </c>
      <c r="X46" s="47" t="s">
        <v>11</v>
      </c>
      <c r="Y46" s="191" t="s">
        <v>11</v>
      </c>
      <c r="Z46" s="47" t="s">
        <v>11</v>
      </c>
      <c r="AA46" s="47" t="s">
        <v>11</v>
      </c>
      <c r="AB46" s="47" t="s">
        <v>11</v>
      </c>
      <c r="AC46" s="47" t="s">
        <v>11</v>
      </c>
      <c r="AD46" s="47" t="s">
        <v>26</v>
      </c>
      <c r="AE46" s="47" t="s">
        <v>11</v>
      </c>
      <c r="AF46" s="47" t="s">
        <v>12</v>
      </c>
      <c r="AG46" s="47" t="s">
        <v>12</v>
      </c>
      <c r="AH46" s="47" t="s">
        <v>12</v>
      </c>
      <c r="AI46" s="47" t="s">
        <v>12</v>
      </c>
      <c r="AJ46" s="47" t="s">
        <v>12</v>
      </c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8">
        <f t="shared" si="3"/>
        <v>0</v>
      </c>
      <c r="AX46" s="48">
        <f t="shared" si="4"/>
        <v>13</v>
      </c>
      <c r="AY46" s="48">
        <f t="shared" si="5"/>
        <v>11</v>
      </c>
      <c r="AZ46" s="48">
        <f t="shared" si="6"/>
        <v>0</v>
      </c>
      <c r="BA46" s="48">
        <f t="shared" si="7"/>
        <v>0</v>
      </c>
      <c r="BB46" s="48">
        <f t="shared" si="8"/>
        <v>0</v>
      </c>
      <c r="BC46" s="48">
        <f t="shared" si="9"/>
        <v>0</v>
      </c>
      <c r="BD46" s="48">
        <f t="shared" si="10"/>
        <v>0</v>
      </c>
      <c r="BE46" s="48">
        <f t="shared" si="11"/>
        <v>0</v>
      </c>
      <c r="BF46" s="48">
        <f t="shared" si="12"/>
        <v>0</v>
      </c>
      <c r="BG46" s="48">
        <f t="shared" si="13"/>
        <v>0</v>
      </c>
      <c r="BH46" s="48">
        <f t="shared" si="14"/>
        <v>0</v>
      </c>
      <c r="BI46" s="48">
        <f t="shared" si="15"/>
        <v>0</v>
      </c>
      <c r="BJ46" s="48">
        <f t="shared" si="16"/>
        <v>0</v>
      </c>
      <c r="BK46" s="47"/>
      <c r="BL46" s="47"/>
      <c r="BM46" s="48">
        <f t="shared" si="17"/>
        <v>4</v>
      </c>
      <c r="BN46" s="48">
        <f t="shared" si="18"/>
        <v>2</v>
      </c>
      <c r="BO46" s="49">
        <f t="shared" si="19"/>
        <v>24</v>
      </c>
      <c r="BP46" s="50">
        <f t="shared" si="32"/>
        <v>30</v>
      </c>
      <c r="BQ46" s="51">
        <f t="shared" si="21"/>
        <v>0</v>
      </c>
      <c r="BR46" s="51">
        <f t="shared" si="22"/>
        <v>0</v>
      </c>
      <c r="BS46" s="52"/>
      <c r="BU46" s="53">
        <f t="shared" si="44"/>
        <v>0</v>
      </c>
      <c r="BV46" s="54">
        <f t="shared" si="44"/>
        <v>0</v>
      </c>
      <c r="BW46" s="54">
        <f t="shared" si="44"/>
        <v>0</v>
      </c>
      <c r="BX46" s="54">
        <f t="shared" si="44"/>
        <v>0</v>
      </c>
      <c r="BY46" s="54">
        <f t="shared" si="44"/>
        <v>0</v>
      </c>
      <c r="BZ46" s="54">
        <f t="shared" si="44"/>
        <v>0</v>
      </c>
      <c r="CA46" s="54">
        <f t="shared" si="44"/>
        <v>0</v>
      </c>
      <c r="CB46" s="54">
        <f t="shared" si="44"/>
        <v>0</v>
      </c>
      <c r="CC46" s="54">
        <f t="shared" si="44"/>
        <v>0</v>
      </c>
      <c r="CD46" s="54">
        <f t="shared" si="44"/>
        <v>0</v>
      </c>
      <c r="CE46" s="54">
        <f t="shared" si="44"/>
        <v>0</v>
      </c>
      <c r="CF46" s="54">
        <f t="shared" si="44"/>
        <v>0</v>
      </c>
      <c r="CG46" s="54">
        <f t="shared" si="44"/>
        <v>0</v>
      </c>
      <c r="CH46" s="54">
        <f t="shared" si="44"/>
        <v>0</v>
      </c>
      <c r="CI46" s="54">
        <f t="shared" si="44"/>
        <v>0</v>
      </c>
      <c r="CJ46" s="54">
        <f t="shared" si="42"/>
        <v>0</v>
      </c>
      <c r="CK46" s="54">
        <f t="shared" si="42"/>
        <v>0</v>
      </c>
      <c r="CL46" s="54">
        <f t="shared" si="42"/>
        <v>0</v>
      </c>
      <c r="CM46" s="54">
        <f t="shared" si="42"/>
        <v>0</v>
      </c>
      <c r="CN46" s="54">
        <f t="shared" si="42"/>
        <v>0</v>
      </c>
      <c r="CO46" s="54">
        <f t="shared" si="42"/>
        <v>0</v>
      </c>
      <c r="CP46" s="54">
        <f t="shared" si="42"/>
        <v>0</v>
      </c>
      <c r="CQ46" s="54">
        <f t="shared" si="42"/>
        <v>0</v>
      </c>
      <c r="CR46" s="54">
        <f t="shared" si="42"/>
        <v>0</v>
      </c>
      <c r="CS46" s="54">
        <f t="shared" si="42"/>
        <v>0</v>
      </c>
      <c r="CT46" s="54">
        <f t="shared" si="42"/>
        <v>0</v>
      </c>
      <c r="CU46" s="54">
        <f t="shared" si="42"/>
        <v>0</v>
      </c>
      <c r="CV46" s="54">
        <f t="shared" si="42"/>
        <v>0</v>
      </c>
      <c r="CW46" s="54">
        <f t="shared" si="42"/>
        <v>0</v>
      </c>
      <c r="CX46" s="54">
        <f t="shared" si="40"/>
        <v>0</v>
      </c>
      <c r="CY46" s="54">
        <f t="shared" si="40"/>
        <v>0</v>
      </c>
      <c r="CZ46" s="54">
        <f t="shared" si="37"/>
        <v>0</v>
      </c>
      <c r="DA46" s="54">
        <f t="shared" si="37"/>
        <v>0</v>
      </c>
      <c r="DB46" s="54">
        <f t="shared" si="37"/>
        <v>0</v>
      </c>
      <c r="DC46" s="54">
        <f t="shared" si="37"/>
        <v>0</v>
      </c>
      <c r="DD46" s="54">
        <f t="shared" si="37"/>
        <v>0</v>
      </c>
      <c r="DE46" s="54">
        <f t="shared" si="37"/>
        <v>0</v>
      </c>
      <c r="DF46" s="54">
        <f t="shared" si="37"/>
        <v>0</v>
      </c>
      <c r="DG46" s="54">
        <f t="shared" si="37"/>
        <v>0</v>
      </c>
      <c r="DH46" s="54">
        <f t="shared" si="37"/>
        <v>0</v>
      </c>
      <c r="DI46" s="55">
        <f t="shared" si="37"/>
        <v>0</v>
      </c>
      <c r="DK46" s="53">
        <f t="shared" si="45"/>
        <v>0</v>
      </c>
      <c r="DL46" s="54">
        <f t="shared" si="45"/>
        <v>0</v>
      </c>
      <c r="DM46" s="54">
        <f t="shared" si="45"/>
        <v>0</v>
      </c>
      <c r="DN46" s="54">
        <f t="shared" si="45"/>
        <v>0</v>
      </c>
      <c r="DO46" s="54">
        <f t="shared" si="45"/>
        <v>0</v>
      </c>
      <c r="DP46" s="54">
        <f t="shared" si="45"/>
        <v>0</v>
      </c>
      <c r="DQ46" s="54">
        <f t="shared" si="45"/>
        <v>0</v>
      </c>
      <c r="DR46" s="54">
        <f t="shared" si="45"/>
        <v>0</v>
      </c>
      <c r="DS46" s="54">
        <f t="shared" si="45"/>
        <v>0</v>
      </c>
      <c r="DT46" s="54">
        <f t="shared" si="45"/>
        <v>0</v>
      </c>
      <c r="DU46" s="54">
        <f t="shared" si="45"/>
        <v>0</v>
      </c>
      <c r="DV46" s="54">
        <f t="shared" si="45"/>
        <v>0</v>
      </c>
      <c r="DW46" s="54">
        <f t="shared" si="45"/>
        <v>0</v>
      </c>
      <c r="DX46" s="54">
        <f t="shared" si="45"/>
        <v>0</v>
      </c>
      <c r="DY46" s="54">
        <f t="shared" si="45"/>
        <v>0</v>
      </c>
      <c r="DZ46" s="54">
        <f t="shared" si="43"/>
        <v>0</v>
      </c>
      <c r="EA46" s="54">
        <f t="shared" si="43"/>
        <v>0</v>
      </c>
      <c r="EB46" s="54">
        <f t="shared" si="43"/>
        <v>0</v>
      </c>
      <c r="EC46" s="54">
        <f t="shared" si="43"/>
        <v>0</v>
      </c>
      <c r="ED46" s="54">
        <f t="shared" si="43"/>
        <v>0</v>
      </c>
      <c r="EE46" s="54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3"/>
        <v>0</v>
      </c>
      <c r="EN46" s="54">
        <f t="shared" si="41"/>
        <v>0</v>
      </c>
      <c r="EO46" s="54">
        <f t="shared" si="41"/>
        <v>0</v>
      </c>
      <c r="EP46" s="54">
        <f t="shared" si="39"/>
        <v>0</v>
      </c>
      <c r="EQ46" s="54">
        <f t="shared" si="39"/>
        <v>0</v>
      </c>
      <c r="ER46" s="54">
        <f t="shared" si="39"/>
        <v>0</v>
      </c>
      <c r="ES46" s="54">
        <f t="shared" si="39"/>
        <v>0</v>
      </c>
      <c r="ET46" s="54">
        <f t="shared" si="39"/>
        <v>0</v>
      </c>
      <c r="EU46" s="54">
        <f t="shared" si="39"/>
        <v>0</v>
      </c>
      <c r="EV46" s="54">
        <f t="shared" si="39"/>
        <v>0</v>
      </c>
      <c r="EW46" s="54">
        <f t="shared" si="39"/>
        <v>0</v>
      </c>
      <c r="EX46" s="54">
        <f t="shared" si="39"/>
        <v>0</v>
      </c>
      <c r="EY46" s="55">
        <f t="shared" si="39"/>
        <v>0</v>
      </c>
      <c r="FA46" s="56" t="str">
        <f t="shared" si="29"/>
        <v>Compliance</v>
      </c>
      <c r="FB46" s="56" t="str">
        <f t="shared" si="30"/>
        <v>Compliance</v>
      </c>
      <c r="FC46" s="56" t="str">
        <f t="shared" si="31"/>
        <v>Compliance</v>
      </c>
      <c r="FD46" s="1">
        <f>VLOOKUP(C46,[2]SALARY!$B$9:$H$110,7,0)</f>
        <v>24</v>
      </c>
      <c r="FE46" s="68">
        <f t="shared" si="33"/>
        <v>0</v>
      </c>
    </row>
    <row r="47" spans="2:161" ht="20.100000000000001" customHeight="1" thickBot="1" x14ac:dyDescent="0.3">
      <c r="B47" s="42">
        <v>34</v>
      </c>
      <c r="C47" s="43">
        <v>5264</v>
      </c>
      <c r="D47" s="44" t="s">
        <v>72</v>
      </c>
      <c r="E47" s="45" t="s">
        <v>119</v>
      </c>
      <c r="F47" s="18" t="str">
        <f>IFERROR(VLOOKUP(E47,'[1]Designation with Pershift Cost'!$B$3:$C$25,2,0),"")</f>
        <v/>
      </c>
      <c r="G47" s="46" t="s">
        <v>10</v>
      </c>
      <c r="H47" s="46" t="s">
        <v>10</v>
      </c>
      <c r="I47" s="126" t="s">
        <v>10</v>
      </c>
      <c r="J47" s="46" t="s">
        <v>10</v>
      </c>
      <c r="K47" s="46" t="s">
        <v>26</v>
      </c>
      <c r="L47" s="118" t="s">
        <v>10</v>
      </c>
      <c r="M47" s="46" t="s">
        <v>10</v>
      </c>
      <c r="N47" s="46" t="s">
        <v>10</v>
      </c>
      <c r="O47" s="133" t="s">
        <v>10</v>
      </c>
      <c r="P47" s="133" t="s">
        <v>10</v>
      </c>
      <c r="Q47" s="47" t="s">
        <v>26</v>
      </c>
      <c r="R47" s="47" t="s">
        <v>10</v>
      </c>
      <c r="S47" s="47" t="s">
        <v>10</v>
      </c>
      <c r="T47" s="47" t="s">
        <v>10</v>
      </c>
      <c r="U47" s="47" t="s">
        <v>10</v>
      </c>
      <c r="V47" s="47" t="s">
        <v>10</v>
      </c>
      <c r="W47" s="47" t="s">
        <v>10</v>
      </c>
      <c r="X47" s="47" t="s">
        <v>26</v>
      </c>
      <c r="Y47" s="47" t="s">
        <v>10</v>
      </c>
      <c r="Z47" s="47" t="s">
        <v>10</v>
      </c>
      <c r="AA47" s="47" t="s">
        <v>10</v>
      </c>
      <c r="AB47" s="47" t="s">
        <v>10</v>
      </c>
      <c r="AC47" s="47" t="s">
        <v>10</v>
      </c>
      <c r="AD47" s="47" t="s">
        <v>10</v>
      </c>
      <c r="AE47" s="47" t="s">
        <v>26</v>
      </c>
      <c r="AF47" s="47" t="s">
        <v>10</v>
      </c>
      <c r="AG47" s="47" t="s">
        <v>10</v>
      </c>
      <c r="AH47" s="47" t="s">
        <v>10</v>
      </c>
      <c r="AI47" s="47" t="s">
        <v>10</v>
      </c>
      <c r="AJ47" s="47" t="s">
        <v>10</v>
      </c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8">
        <f t="shared" si="3"/>
        <v>26</v>
      </c>
      <c r="AX47" s="48">
        <f t="shared" si="4"/>
        <v>0</v>
      </c>
      <c r="AY47" s="48">
        <f t="shared" si="5"/>
        <v>0</v>
      </c>
      <c r="AZ47" s="48">
        <f t="shared" si="6"/>
        <v>0</v>
      </c>
      <c r="BA47" s="48">
        <f t="shared" si="7"/>
        <v>0</v>
      </c>
      <c r="BB47" s="48">
        <f t="shared" si="8"/>
        <v>0</v>
      </c>
      <c r="BC47" s="48">
        <f t="shared" si="9"/>
        <v>0</v>
      </c>
      <c r="BD47" s="48">
        <f t="shared" si="10"/>
        <v>0</v>
      </c>
      <c r="BE47" s="48">
        <f t="shared" si="11"/>
        <v>0</v>
      </c>
      <c r="BF47" s="48">
        <f t="shared" si="12"/>
        <v>0</v>
      </c>
      <c r="BG47" s="48">
        <f t="shared" si="13"/>
        <v>0</v>
      </c>
      <c r="BH47" s="48">
        <f t="shared" si="14"/>
        <v>0</v>
      </c>
      <c r="BI47" s="48">
        <f t="shared" si="15"/>
        <v>0</v>
      </c>
      <c r="BJ47" s="48">
        <f t="shared" si="16"/>
        <v>0</v>
      </c>
      <c r="BK47" s="47"/>
      <c r="BL47" s="47"/>
      <c r="BM47" s="48">
        <f t="shared" si="17"/>
        <v>4</v>
      </c>
      <c r="BN47" s="48">
        <f t="shared" si="18"/>
        <v>0</v>
      </c>
      <c r="BO47" s="49">
        <f t="shared" si="19"/>
        <v>26</v>
      </c>
      <c r="BP47" s="50">
        <f t="shared" si="32"/>
        <v>30</v>
      </c>
      <c r="BQ47" s="51">
        <f t="shared" si="21"/>
        <v>0</v>
      </c>
      <c r="BR47" s="51">
        <f t="shared" si="22"/>
        <v>0</v>
      </c>
      <c r="BS47" s="52"/>
      <c r="BU47" s="53">
        <f t="shared" si="44"/>
        <v>0</v>
      </c>
      <c r="BV47" s="54">
        <f t="shared" si="44"/>
        <v>0</v>
      </c>
      <c r="BW47" s="54">
        <f t="shared" si="44"/>
        <v>0</v>
      </c>
      <c r="BX47" s="54">
        <f t="shared" si="44"/>
        <v>0</v>
      </c>
      <c r="BY47" s="54">
        <f t="shared" si="44"/>
        <v>0</v>
      </c>
      <c r="BZ47" s="54">
        <f t="shared" si="44"/>
        <v>0</v>
      </c>
      <c r="CA47" s="54">
        <f t="shared" si="44"/>
        <v>0</v>
      </c>
      <c r="CB47" s="54">
        <f t="shared" si="44"/>
        <v>0</v>
      </c>
      <c r="CC47" s="54">
        <f t="shared" si="44"/>
        <v>0</v>
      </c>
      <c r="CD47" s="54">
        <f t="shared" si="44"/>
        <v>0</v>
      </c>
      <c r="CE47" s="54">
        <f t="shared" si="44"/>
        <v>0</v>
      </c>
      <c r="CF47" s="54">
        <f t="shared" si="44"/>
        <v>0</v>
      </c>
      <c r="CG47" s="54">
        <f t="shared" si="44"/>
        <v>0</v>
      </c>
      <c r="CH47" s="54">
        <f t="shared" si="44"/>
        <v>0</v>
      </c>
      <c r="CI47" s="54">
        <f t="shared" si="44"/>
        <v>0</v>
      </c>
      <c r="CJ47" s="54">
        <f t="shared" si="42"/>
        <v>0</v>
      </c>
      <c r="CK47" s="54">
        <f t="shared" si="42"/>
        <v>0</v>
      </c>
      <c r="CL47" s="54">
        <f t="shared" si="42"/>
        <v>0</v>
      </c>
      <c r="CM47" s="54">
        <f t="shared" si="42"/>
        <v>0</v>
      </c>
      <c r="CN47" s="54">
        <f t="shared" si="42"/>
        <v>0</v>
      </c>
      <c r="CO47" s="54">
        <f t="shared" si="42"/>
        <v>0</v>
      </c>
      <c r="CP47" s="54">
        <f t="shared" si="42"/>
        <v>0</v>
      </c>
      <c r="CQ47" s="54">
        <f t="shared" si="42"/>
        <v>0</v>
      </c>
      <c r="CR47" s="54">
        <f t="shared" si="42"/>
        <v>0</v>
      </c>
      <c r="CS47" s="54">
        <f t="shared" si="42"/>
        <v>0</v>
      </c>
      <c r="CT47" s="54">
        <f t="shared" si="42"/>
        <v>0</v>
      </c>
      <c r="CU47" s="54">
        <f t="shared" si="42"/>
        <v>0</v>
      </c>
      <c r="CV47" s="54">
        <f t="shared" si="42"/>
        <v>0</v>
      </c>
      <c r="CW47" s="54">
        <f t="shared" si="42"/>
        <v>0</v>
      </c>
      <c r="CX47" s="54">
        <f t="shared" si="40"/>
        <v>0</v>
      </c>
      <c r="CY47" s="54">
        <f t="shared" si="40"/>
        <v>0</v>
      </c>
      <c r="CZ47" s="54">
        <f t="shared" si="37"/>
        <v>0</v>
      </c>
      <c r="DA47" s="54">
        <f t="shared" si="37"/>
        <v>0</v>
      </c>
      <c r="DB47" s="54">
        <f t="shared" si="37"/>
        <v>0</v>
      </c>
      <c r="DC47" s="54">
        <f t="shared" si="37"/>
        <v>0</v>
      </c>
      <c r="DD47" s="54">
        <f t="shared" si="37"/>
        <v>0</v>
      </c>
      <c r="DE47" s="54">
        <f t="shared" si="37"/>
        <v>0</v>
      </c>
      <c r="DF47" s="54">
        <f t="shared" si="37"/>
        <v>0</v>
      </c>
      <c r="DG47" s="54">
        <f t="shared" si="37"/>
        <v>0</v>
      </c>
      <c r="DH47" s="54">
        <f t="shared" si="37"/>
        <v>0</v>
      </c>
      <c r="DI47" s="55">
        <f t="shared" si="37"/>
        <v>0</v>
      </c>
      <c r="DK47" s="53">
        <f t="shared" si="45"/>
        <v>0</v>
      </c>
      <c r="DL47" s="54">
        <f t="shared" si="45"/>
        <v>0</v>
      </c>
      <c r="DM47" s="54">
        <f t="shared" si="45"/>
        <v>0</v>
      </c>
      <c r="DN47" s="54">
        <f t="shared" si="45"/>
        <v>0</v>
      </c>
      <c r="DO47" s="54">
        <f t="shared" si="45"/>
        <v>0</v>
      </c>
      <c r="DP47" s="54">
        <f t="shared" si="45"/>
        <v>0</v>
      </c>
      <c r="DQ47" s="54">
        <f t="shared" si="45"/>
        <v>0</v>
      </c>
      <c r="DR47" s="54">
        <f t="shared" si="45"/>
        <v>0</v>
      </c>
      <c r="DS47" s="54">
        <f t="shared" si="45"/>
        <v>0</v>
      </c>
      <c r="DT47" s="54">
        <f t="shared" si="45"/>
        <v>0</v>
      </c>
      <c r="DU47" s="54">
        <f t="shared" si="45"/>
        <v>0</v>
      </c>
      <c r="DV47" s="54">
        <f t="shared" si="45"/>
        <v>0</v>
      </c>
      <c r="DW47" s="54">
        <f t="shared" si="45"/>
        <v>0</v>
      </c>
      <c r="DX47" s="54">
        <f t="shared" si="45"/>
        <v>0</v>
      </c>
      <c r="DY47" s="54">
        <f t="shared" si="45"/>
        <v>0</v>
      </c>
      <c r="DZ47" s="54">
        <f t="shared" si="43"/>
        <v>0</v>
      </c>
      <c r="EA47" s="54">
        <f t="shared" si="43"/>
        <v>0</v>
      </c>
      <c r="EB47" s="54">
        <f t="shared" si="43"/>
        <v>0</v>
      </c>
      <c r="EC47" s="54">
        <f t="shared" si="43"/>
        <v>0</v>
      </c>
      <c r="ED47" s="54">
        <f t="shared" si="43"/>
        <v>0</v>
      </c>
      <c r="EE47" s="54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3"/>
        <v>0</v>
      </c>
      <c r="EN47" s="54">
        <f t="shared" si="41"/>
        <v>0</v>
      </c>
      <c r="EO47" s="54">
        <f t="shared" si="41"/>
        <v>0</v>
      </c>
      <c r="EP47" s="54">
        <f t="shared" si="39"/>
        <v>0</v>
      </c>
      <c r="EQ47" s="54">
        <f t="shared" si="39"/>
        <v>0</v>
      </c>
      <c r="ER47" s="54">
        <f t="shared" si="39"/>
        <v>0</v>
      </c>
      <c r="ES47" s="54">
        <f t="shared" si="39"/>
        <v>0</v>
      </c>
      <c r="ET47" s="54">
        <f t="shared" si="39"/>
        <v>0</v>
      </c>
      <c r="EU47" s="54">
        <f t="shared" si="39"/>
        <v>0</v>
      </c>
      <c r="EV47" s="54">
        <f t="shared" si="39"/>
        <v>0</v>
      </c>
      <c r="EW47" s="54">
        <f t="shared" si="39"/>
        <v>0</v>
      </c>
      <c r="EX47" s="54">
        <f t="shared" si="39"/>
        <v>0</v>
      </c>
      <c r="EY47" s="55">
        <f t="shared" si="39"/>
        <v>0</v>
      </c>
      <c r="FA47" s="56" t="str">
        <f t="shared" si="29"/>
        <v>Compliance</v>
      </c>
      <c r="FB47" s="56" t="str">
        <f t="shared" si="30"/>
        <v>Compliance</v>
      </c>
      <c r="FC47" s="56" t="str">
        <f t="shared" si="31"/>
        <v>Compliance</v>
      </c>
      <c r="FD47" s="1">
        <f>VLOOKUP(C47,[2]SALARY!$B$9:$H$110,7,0)</f>
        <v>26</v>
      </c>
      <c r="FE47" s="68">
        <f t="shared" si="33"/>
        <v>0</v>
      </c>
    </row>
    <row r="48" spans="2:161" ht="20.100000000000001" customHeight="1" thickBot="1" x14ac:dyDescent="0.3">
      <c r="B48" s="42">
        <v>35</v>
      </c>
      <c r="C48" s="43">
        <v>5345</v>
      </c>
      <c r="D48" s="44" t="s">
        <v>73</v>
      </c>
      <c r="E48" s="45" t="s">
        <v>118</v>
      </c>
      <c r="F48" s="18" t="str">
        <f>IFERROR(VLOOKUP(E48,'[1]Designation with Pershift Cost'!$B$3:$C$25,2,0),"")</f>
        <v/>
      </c>
      <c r="G48" s="46" t="s">
        <v>12</v>
      </c>
      <c r="H48" s="46" t="s">
        <v>11</v>
      </c>
      <c r="I48" s="126" t="s">
        <v>10</v>
      </c>
      <c r="J48" s="46" t="s">
        <v>12</v>
      </c>
      <c r="K48" s="46" t="s">
        <v>26</v>
      </c>
      <c r="L48" s="126" t="s">
        <v>11</v>
      </c>
      <c r="M48" s="46" t="s">
        <v>10</v>
      </c>
      <c r="N48" s="46" t="s">
        <v>11</v>
      </c>
      <c r="O48" s="46" t="s">
        <v>27</v>
      </c>
      <c r="P48" s="133" t="s">
        <v>11</v>
      </c>
      <c r="Q48" s="47" t="s">
        <v>10</v>
      </c>
      <c r="R48" s="47" t="s">
        <v>10</v>
      </c>
      <c r="S48" s="47" t="s">
        <v>11</v>
      </c>
      <c r="T48" s="47" t="s">
        <v>26</v>
      </c>
      <c r="U48" s="47" t="s">
        <v>11</v>
      </c>
      <c r="V48" s="47" t="s">
        <v>10</v>
      </c>
      <c r="W48" s="47" t="s">
        <v>27</v>
      </c>
      <c r="X48" s="47" t="s">
        <v>10</v>
      </c>
      <c r="Y48" s="47" t="s">
        <v>10</v>
      </c>
      <c r="Z48" s="47" t="s">
        <v>26</v>
      </c>
      <c r="AA48" s="47" t="s">
        <v>27</v>
      </c>
      <c r="AB48" s="47" t="s">
        <v>10</v>
      </c>
      <c r="AC48" s="47" t="s">
        <v>10</v>
      </c>
      <c r="AD48" s="47" t="s">
        <v>10</v>
      </c>
      <c r="AE48" s="47" t="s">
        <v>10</v>
      </c>
      <c r="AF48" s="47" t="s">
        <v>12</v>
      </c>
      <c r="AG48" s="47" t="s">
        <v>26</v>
      </c>
      <c r="AH48" s="47" t="s">
        <v>12</v>
      </c>
      <c r="AI48" s="47" t="s">
        <v>12</v>
      </c>
      <c r="AJ48" s="47" t="s">
        <v>12</v>
      </c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8">
        <f t="shared" si="3"/>
        <v>11</v>
      </c>
      <c r="AX48" s="48">
        <f t="shared" si="4"/>
        <v>6</v>
      </c>
      <c r="AY48" s="48">
        <f t="shared" si="5"/>
        <v>6</v>
      </c>
      <c r="AZ48" s="48">
        <f t="shared" si="6"/>
        <v>0</v>
      </c>
      <c r="BA48" s="48">
        <f t="shared" si="7"/>
        <v>0</v>
      </c>
      <c r="BB48" s="48">
        <f t="shared" si="8"/>
        <v>0</v>
      </c>
      <c r="BC48" s="48">
        <f t="shared" si="9"/>
        <v>0</v>
      </c>
      <c r="BD48" s="48">
        <f t="shared" si="10"/>
        <v>0</v>
      </c>
      <c r="BE48" s="48">
        <f t="shared" si="11"/>
        <v>0</v>
      </c>
      <c r="BF48" s="48">
        <f t="shared" si="12"/>
        <v>0</v>
      </c>
      <c r="BG48" s="48">
        <f t="shared" si="13"/>
        <v>0</v>
      </c>
      <c r="BH48" s="48">
        <f t="shared" si="14"/>
        <v>0</v>
      </c>
      <c r="BI48" s="48">
        <f t="shared" si="15"/>
        <v>0</v>
      </c>
      <c r="BJ48" s="48">
        <f t="shared" si="16"/>
        <v>0</v>
      </c>
      <c r="BK48" s="47"/>
      <c r="BL48" s="47"/>
      <c r="BM48" s="48">
        <f t="shared" si="17"/>
        <v>4</v>
      </c>
      <c r="BN48" s="48">
        <f t="shared" si="18"/>
        <v>3</v>
      </c>
      <c r="BO48" s="49">
        <f t="shared" si="19"/>
        <v>23</v>
      </c>
      <c r="BP48" s="50">
        <f t="shared" si="32"/>
        <v>30</v>
      </c>
      <c r="BQ48" s="51">
        <f t="shared" si="21"/>
        <v>0</v>
      </c>
      <c r="BR48" s="51">
        <f t="shared" si="22"/>
        <v>0</v>
      </c>
      <c r="BS48" s="52"/>
      <c r="BU48" s="53">
        <f t="shared" si="44"/>
        <v>0</v>
      </c>
      <c r="BV48" s="54">
        <f t="shared" si="44"/>
        <v>0</v>
      </c>
      <c r="BW48" s="54">
        <f t="shared" si="44"/>
        <v>0</v>
      </c>
      <c r="BX48" s="54">
        <f t="shared" si="44"/>
        <v>0</v>
      </c>
      <c r="BY48" s="54">
        <f t="shared" si="44"/>
        <v>0</v>
      </c>
      <c r="BZ48" s="54">
        <f t="shared" si="44"/>
        <v>1</v>
      </c>
      <c r="CA48" s="54">
        <f t="shared" si="44"/>
        <v>1</v>
      </c>
      <c r="CB48" s="54">
        <f t="shared" si="44"/>
        <v>0</v>
      </c>
      <c r="CC48" s="54">
        <f t="shared" si="44"/>
        <v>0</v>
      </c>
      <c r="CD48" s="54">
        <f t="shared" si="44"/>
        <v>0</v>
      </c>
      <c r="CE48" s="54">
        <f t="shared" si="44"/>
        <v>0</v>
      </c>
      <c r="CF48" s="54">
        <f t="shared" si="44"/>
        <v>0</v>
      </c>
      <c r="CG48" s="54">
        <f t="shared" si="44"/>
        <v>0</v>
      </c>
      <c r="CH48" s="54">
        <f t="shared" si="44"/>
        <v>0</v>
      </c>
      <c r="CI48" s="54">
        <f t="shared" si="44"/>
        <v>0</v>
      </c>
      <c r="CJ48" s="54">
        <f t="shared" si="42"/>
        <v>0</v>
      </c>
      <c r="CK48" s="54">
        <f t="shared" si="42"/>
        <v>0</v>
      </c>
      <c r="CL48" s="54">
        <f t="shared" si="42"/>
        <v>0</v>
      </c>
      <c r="CM48" s="54">
        <f t="shared" si="42"/>
        <v>0</v>
      </c>
      <c r="CN48" s="54">
        <f t="shared" si="42"/>
        <v>0</v>
      </c>
      <c r="CO48" s="54">
        <f t="shared" si="42"/>
        <v>0</v>
      </c>
      <c r="CP48" s="54">
        <f t="shared" si="42"/>
        <v>0</v>
      </c>
      <c r="CQ48" s="54">
        <f t="shared" si="42"/>
        <v>0</v>
      </c>
      <c r="CR48" s="54">
        <f t="shared" si="42"/>
        <v>0</v>
      </c>
      <c r="CS48" s="54">
        <f t="shared" si="42"/>
        <v>0</v>
      </c>
      <c r="CT48" s="54">
        <f t="shared" si="42"/>
        <v>0</v>
      </c>
      <c r="CU48" s="54">
        <f t="shared" si="42"/>
        <v>0</v>
      </c>
      <c r="CV48" s="54">
        <f t="shared" si="42"/>
        <v>0</v>
      </c>
      <c r="CW48" s="54">
        <f t="shared" si="42"/>
        <v>0</v>
      </c>
      <c r="CX48" s="54">
        <f t="shared" si="40"/>
        <v>0</v>
      </c>
      <c r="CY48" s="54">
        <f t="shared" si="40"/>
        <v>0</v>
      </c>
      <c r="CZ48" s="54">
        <f t="shared" si="37"/>
        <v>0</v>
      </c>
      <c r="DA48" s="54">
        <f t="shared" si="37"/>
        <v>0</v>
      </c>
      <c r="DB48" s="54">
        <f t="shared" si="37"/>
        <v>0</v>
      </c>
      <c r="DC48" s="54">
        <f t="shared" si="37"/>
        <v>0</v>
      </c>
      <c r="DD48" s="54">
        <f t="shared" si="37"/>
        <v>0</v>
      </c>
      <c r="DE48" s="54">
        <f t="shared" si="37"/>
        <v>0</v>
      </c>
      <c r="DF48" s="54">
        <f t="shared" si="37"/>
        <v>0</v>
      </c>
      <c r="DG48" s="54">
        <f t="shared" si="37"/>
        <v>0</v>
      </c>
      <c r="DH48" s="54">
        <f t="shared" si="37"/>
        <v>0</v>
      </c>
      <c r="DI48" s="55">
        <f t="shared" si="37"/>
        <v>0</v>
      </c>
      <c r="DK48" s="53">
        <f t="shared" si="45"/>
        <v>0</v>
      </c>
      <c r="DL48" s="54">
        <f t="shared" si="45"/>
        <v>0</v>
      </c>
      <c r="DM48" s="54">
        <f t="shared" si="45"/>
        <v>0</v>
      </c>
      <c r="DN48" s="54">
        <f t="shared" si="45"/>
        <v>0</v>
      </c>
      <c r="DO48" s="54">
        <f t="shared" si="45"/>
        <v>0</v>
      </c>
      <c r="DP48" s="54">
        <f t="shared" si="45"/>
        <v>0</v>
      </c>
      <c r="DQ48" s="54">
        <f t="shared" si="45"/>
        <v>0</v>
      </c>
      <c r="DR48" s="54">
        <f t="shared" si="45"/>
        <v>0</v>
      </c>
      <c r="DS48" s="54">
        <f t="shared" si="45"/>
        <v>0</v>
      </c>
      <c r="DT48" s="54">
        <f t="shared" si="45"/>
        <v>0</v>
      </c>
      <c r="DU48" s="54">
        <f t="shared" si="45"/>
        <v>0</v>
      </c>
      <c r="DV48" s="54">
        <f t="shared" si="45"/>
        <v>0</v>
      </c>
      <c r="DW48" s="54">
        <f t="shared" si="45"/>
        <v>0</v>
      </c>
      <c r="DX48" s="54">
        <f t="shared" si="45"/>
        <v>0</v>
      </c>
      <c r="DY48" s="54">
        <f t="shared" si="45"/>
        <v>0</v>
      </c>
      <c r="DZ48" s="54">
        <f t="shared" si="43"/>
        <v>0</v>
      </c>
      <c r="EA48" s="54">
        <f t="shared" si="43"/>
        <v>0</v>
      </c>
      <c r="EB48" s="54">
        <f t="shared" si="43"/>
        <v>0</v>
      </c>
      <c r="EC48" s="54">
        <f t="shared" si="43"/>
        <v>0</v>
      </c>
      <c r="ED48" s="54">
        <f t="shared" si="43"/>
        <v>0</v>
      </c>
      <c r="EE48" s="54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3"/>
        <v>0</v>
      </c>
      <c r="EN48" s="54">
        <f t="shared" si="41"/>
        <v>0</v>
      </c>
      <c r="EO48" s="54">
        <f t="shared" si="41"/>
        <v>0</v>
      </c>
      <c r="EP48" s="54">
        <f t="shared" si="39"/>
        <v>0</v>
      </c>
      <c r="EQ48" s="54">
        <f t="shared" si="39"/>
        <v>0</v>
      </c>
      <c r="ER48" s="54">
        <f t="shared" si="39"/>
        <v>0</v>
      </c>
      <c r="ES48" s="54">
        <f t="shared" si="39"/>
        <v>0</v>
      </c>
      <c r="ET48" s="54">
        <f t="shared" si="39"/>
        <v>0</v>
      </c>
      <c r="EU48" s="54">
        <f t="shared" si="39"/>
        <v>0</v>
      </c>
      <c r="EV48" s="54">
        <f t="shared" si="39"/>
        <v>0</v>
      </c>
      <c r="EW48" s="54">
        <f t="shared" si="39"/>
        <v>0</v>
      </c>
      <c r="EX48" s="54">
        <f t="shared" si="39"/>
        <v>0</v>
      </c>
      <c r="EY48" s="55">
        <f t="shared" si="39"/>
        <v>0</v>
      </c>
      <c r="FA48" s="56" t="str">
        <f t="shared" si="29"/>
        <v>Non Compliance</v>
      </c>
      <c r="FB48" s="56" t="str">
        <f t="shared" si="30"/>
        <v>Compliance</v>
      </c>
      <c r="FC48" s="56" t="str">
        <f t="shared" si="31"/>
        <v>Compliance</v>
      </c>
      <c r="FD48" s="1">
        <f>VLOOKUP(C48,[2]SALARY!$B$9:$H$110,7,0)</f>
        <v>23</v>
      </c>
      <c r="FE48" s="68">
        <f t="shared" si="33"/>
        <v>0</v>
      </c>
    </row>
    <row r="49" spans="2:161" ht="20.100000000000001" customHeight="1" thickBot="1" x14ac:dyDescent="0.3">
      <c r="B49" s="42">
        <v>36</v>
      </c>
      <c r="C49" s="43">
        <v>5376</v>
      </c>
      <c r="D49" s="44" t="s">
        <v>74</v>
      </c>
      <c r="E49" s="45" t="s">
        <v>118</v>
      </c>
      <c r="F49" s="18" t="str">
        <f>IFERROR(VLOOKUP(E49,'[1]Designation with Pershift Cost'!$B$3:$C$25,2,0),"")</f>
        <v/>
      </c>
      <c r="G49" s="126" t="s">
        <v>10</v>
      </c>
      <c r="H49" s="46" t="s">
        <v>10</v>
      </c>
      <c r="I49" s="126" t="s">
        <v>10</v>
      </c>
      <c r="J49" s="46" t="s">
        <v>10</v>
      </c>
      <c r="K49" s="46" t="s">
        <v>10</v>
      </c>
      <c r="L49" s="118" t="s">
        <v>10</v>
      </c>
      <c r="M49" s="46" t="s">
        <v>26</v>
      </c>
      <c r="N49" s="46" t="s">
        <v>27</v>
      </c>
      <c r="O49" s="46" t="s">
        <v>27</v>
      </c>
      <c r="P49" s="46" t="s">
        <v>27</v>
      </c>
      <c r="Q49" s="47" t="s">
        <v>12</v>
      </c>
      <c r="R49" s="47" t="s">
        <v>12</v>
      </c>
      <c r="S49" s="47" t="s">
        <v>27</v>
      </c>
      <c r="T49" s="47" t="s">
        <v>12</v>
      </c>
      <c r="U49" s="47" t="s">
        <v>12</v>
      </c>
      <c r="V49" s="47" t="s">
        <v>26</v>
      </c>
      <c r="W49" s="47" t="s">
        <v>27</v>
      </c>
      <c r="X49" s="47" t="s">
        <v>10</v>
      </c>
      <c r="Y49" s="47" t="s">
        <v>10</v>
      </c>
      <c r="Z49" s="47" t="s">
        <v>10</v>
      </c>
      <c r="AA49" s="47" t="s">
        <v>27</v>
      </c>
      <c r="AB49" s="47" t="s">
        <v>10</v>
      </c>
      <c r="AC49" s="47" t="s">
        <v>10</v>
      </c>
      <c r="AD49" s="47" t="s">
        <v>26</v>
      </c>
      <c r="AE49" s="47" t="s">
        <v>10</v>
      </c>
      <c r="AF49" s="47" t="s">
        <v>10</v>
      </c>
      <c r="AG49" s="47" t="s">
        <v>10</v>
      </c>
      <c r="AH49" s="47" t="s">
        <v>27</v>
      </c>
      <c r="AI49" s="47" t="s">
        <v>10</v>
      </c>
      <c r="AJ49" s="47" t="s">
        <v>26</v>
      </c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8">
        <f t="shared" si="3"/>
        <v>15</v>
      </c>
      <c r="AX49" s="48">
        <f t="shared" si="4"/>
        <v>0</v>
      </c>
      <c r="AY49" s="48">
        <f t="shared" si="5"/>
        <v>4</v>
      </c>
      <c r="AZ49" s="48">
        <f t="shared" si="6"/>
        <v>0</v>
      </c>
      <c r="BA49" s="48">
        <f t="shared" si="7"/>
        <v>0</v>
      </c>
      <c r="BB49" s="48">
        <f t="shared" si="8"/>
        <v>0</v>
      </c>
      <c r="BC49" s="48">
        <f t="shared" si="9"/>
        <v>0</v>
      </c>
      <c r="BD49" s="48">
        <f t="shared" si="10"/>
        <v>0</v>
      </c>
      <c r="BE49" s="48">
        <f t="shared" si="11"/>
        <v>0</v>
      </c>
      <c r="BF49" s="48">
        <f t="shared" si="12"/>
        <v>0</v>
      </c>
      <c r="BG49" s="48">
        <f t="shared" si="13"/>
        <v>0</v>
      </c>
      <c r="BH49" s="48">
        <f t="shared" si="14"/>
        <v>0</v>
      </c>
      <c r="BI49" s="48">
        <f t="shared" si="15"/>
        <v>0</v>
      </c>
      <c r="BJ49" s="48">
        <f t="shared" si="16"/>
        <v>0</v>
      </c>
      <c r="BK49" s="47"/>
      <c r="BL49" s="47"/>
      <c r="BM49" s="48">
        <f t="shared" si="17"/>
        <v>4</v>
      </c>
      <c r="BN49" s="48">
        <f t="shared" si="18"/>
        <v>7</v>
      </c>
      <c r="BO49" s="49">
        <f t="shared" si="19"/>
        <v>19</v>
      </c>
      <c r="BP49" s="50">
        <f t="shared" si="32"/>
        <v>30</v>
      </c>
      <c r="BQ49" s="51">
        <f t="shared" si="21"/>
        <v>0</v>
      </c>
      <c r="BR49" s="51">
        <f t="shared" si="22"/>
        <v>0</v>
      </c>
      <c r="BS49" s="52"/>
      <c r="BU49" s="53">
        <f t="shared" si="44"/>
        <v>0</v>
      </c>
      <c r="BV49" s="54">
        <f t="shared" si="44"/>
        <v>0</v>
      </c>
      <c r="BW49" s="54">
        <f t="shared" si="44"/>
        <v>0</v>
      </c>
      <c r="BX49" s="54">
        <f t="shared" si="44"/>
        <v>0</v>
      </c>
      <c r="BY49" s="54">
        <f t="shared" si="44"/>
        <v>0</v>
      </c>
      <c r="BZ49" s="54">
        <f t="shared" si="44"/>
        <v>0</v>
      </c>
      <c r="CA49" s="54">
        <f t="shared" si="44"/>
        <v>0</v>
      </c>
      <c r="CB49" s="54">
        <f t="shared" si="44"/>
        <v>1</v>
      </c>
      <c r="CC49" s="54">
        <f t="shared" si="44"/>
        <v>1</v>
      </c>
      <c r="CD49" s="54">
        <f t="shared" si="44"/>
        <v>0</v>
      </c>
      <c r="CE49" s="54">
        <f t="shared" si="44"/>
        <v>0</v>
      </c>
      <c r="CF49" s="54">
        <f t="shared" si="44"/>
        <v>0</v>
      </c>
      <c r="CG49" s="54">
        <f t="shared" si="44"/>
        <v>0</v>
      </c>
      <c r="CH49" s="54">
        <f t="shared" si="44"/>
        <v>0</v>
      </c>
      <c r="CI49" s="54">
        <f t="shared" si="44"/>
        <v>0</v>
      </c>
      <c r="CJ49" s="54">
        <f t="shared" si="42"/>
        <v>0</v>
      </c>
      <c r="CK49" s="54">
        <f t="shared" si="42"/>
        <v>1</v>
      </c>
      <c r="CL49" s="54">
        <f t="shared" si="42"/>
        <v>0</v>
      </c>
      <c r="CM49" s="54">
        <f t="shared" si="42"/>
        <v>0</v>
      </c>
      <c r="CN49" s="54">
        <f t="shared" si="42"/>
        <v>0</v>
      </c>
      <c r="CO49" s="54">
        <f t="shared" si="42"/>
        <v>0</v>
      </c>
      <c r="CP49" s="54">
        <f t="shared" si="42"/>
        <v>0</v>
      </c>
      <c r="CQ49" s="54">
        <f t="shared" si="42"/>
        <v>0</v>
      </c>
      <c r="CR49" s="54">
        <f t="shared" si="42"/>
        <v>0</v>
      </c>
      <c r="CS49" s="54">
        <f t="shared" si="42"/>
        <v>0</v>
      </c>
      <c r="CT49" s="54">
        <f t="shared" si="42"/>
        <v>0</v>
      </c>
      <c r="CU49" s="54">
        <f t="shared" si="42"/>
        <v>0</v>
      </c>
      <c r="CV49" s="54">
        <f t="shared" si="42"/>
        <v>0</v>
      </c>
      <c r="CW49" s="54">
        <f t="shared" si="42"/>
        <v>0</v>
      </c>
      <c r="CX49" s="54">
        <f t="shared" si="40"/>
        <v>0</v>
      </c>
      <c r="CY49" s="54">
        <f t="shared" si="40"/>
        <v>0</v>
      </c>
      <c r="CZ49" s="54">
        <f t="shared" si="37"/>
        <v>0</v>
      </c>
      <c r="DA49" s="54">
        <f t="shared" si="37"/>
        <v>0</v>
      </c>
      <c r="DB49" s="54">
        <f t="shared" si="37"/>
        <v>0</v>
      </c>
      <c r="DC49" s="54">
        <f t="shared" si="37"/>
        <v>0</v>
      </c>
      <c r="DD49" s="54">
        <f t="shared" si="37"/>
        <v>0</v>
      </c>
      <c r="DE49" s="54">
        <f t="shared" si="37"/>
        <v>0</v>
      </c>
      <c r="DF49" s="54">
        <f t="shared" si="37"/>
        <v>0</v>
      </c>
      <c r="DG49" s="54">
        <f t="shared" si="37"/>
        <v>0</v>
      </c>
      <c r="DH49" s="54">
        <f t="shared" si="37"/>
        <v>0</v>
      </c>
      <c r="DI49" s="55">
        <f t="shared" si="37"/>
        <v>0</v>
      </c>
      <c r="DK49" s="53">
        <f t="shared" si="45"/>
        <v>0</v>
      </c>
      <c r="DL49" s="54">
        <f t="shared" si="45"/>
        <v>0</v>
      </c>
      <c r="DM49" s="54">
        <f t="shared" si="45"/>
        <v>0</v>
      </c>
      <c r="DN49" s="54">
        <f t="shared" si="45"/>
        <v>0</v>
      </c>
      <c r="DO49" s="54">
        <f t="shared" si="45"/>
        <v>0</v>
      </c>
      <c r="DP49" s="54">
        <f t="shared" si="45"/>
        <v>0</v>
      </c>
      <c r="DQ49" s="54">
        <f t="shared" si="45"/>
        <v>0</v>
      </c>
      <c r="DR49" s="54">
        <f t="shared" si="45"/>
        <v>0</v>
      </c>
      <c r="DS49" s="54">
        <f t="shared" si="45"/>
        <v>0</v>
      </c>
      <c r="DT49" s="54">
        <f t="shared" si="45"/>
        <v>0</v>
      </c>
      <c r="DU49" s="54">
        <f t="shared" si="45"/>
        <v>0</v>
      </c>
      <c r="DV49" s="54">
        <f t="shared" si="45"/>
        <v>0</v>
      </c>
      <c r="DW49" s="54">
        <f t="shared" si="45"/>
        <v>0</v>
      </c>
      <c r="DX49" s="54">
        <f t="shared" si="45"/>
        <v>0</v>
      </c>
      <c r="DY49" s="54">
        <f t="shared" si="45"/>
        <v>0</v>
      </c>
      <c r="DZ49" s="54">
        <f t="shared" si="43"/>
        <v>0</v>
      </c>
      <c r="EA49" s="54">
        <f t="shared" si="43"/>
        <v>0</v>
      </c>
      <c r="EB49" s="54">
        <f t="shared" si="43"/>
        <v>0</v>
      </c>
      <c r="EC49" s="54">
        <f t="shared" si="43"/>
        <v>0</v>
      </c>
      <c r="ED49" s="54">
        <f t="shared" si="43"/>
        <v>0</v>
      </c>
      <c r="EE49" s="54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3"/>
        <v>0</v>
      </c>
      <c r="EN49" s="54">
        <f t="shared" si="41"/>
        <v>0</v>
      </c>
      <c r="EO49" s="54">
        <f t="shared" si="41"/>
        <v>0</v>
      </c>
      <c r="EP49" s="54">
        <f t="shared" si="39"/>
        <v>0</v>
      </c>
      <c r="EQ49" s="54">
        <f t="shared" si="39"/>
        <v>0</v>
      </c>
      <c r="ER49" s="54">
        <f t="shared" si="39"/>
        <v>0</v>
      </c>
      <c r="ES49" s="54">
        <f t="shared" si="39"/>
        <v>0</v>
      </c>
      <c r="ET49" s="54">
        <f t="shared" si="39"/>
        <v>0</v>
      </c>
      <c r="EU49" s="54">
        <f t="shared" si="39"/>
        <v>0</v>
      </c>
      <c r="EV49" s="54">
        <f t="shared" si="39"/>
        <v>0</v>
      </c>
      <c r="EW49" s="54">
        <f t="shared" si="39"/>
        <v>0</v>
      </c>
      <c r="EX49" s="54">
        <f t="shared" si="39"/>
        <v>0</v>
      </c>
      <c r="EY49" s="55">
        <f t="shared" si="39"/>
        <v>0</v>
      </c>
      <c r="FA49" s="56" t="str">
        <f t="shared" si="29"/>
        <v>Non Compliance</v>
      </c>
      <c r="FB49" s="56" t="str">
        <f t="shared" si="30"/>
        <v>Compliance</v>
      </c>
      <c r="FC49" s="56" t="str">
        <f t="shared" si="31"/>
        <v>Compliance</v>
      </c>
      <c r="FD49" s="1">
        <f>VLOOKUP(C49,[2]SALARY!$B$9:$H$110,7,0)</f>
        <v>19</v>
      </c>
      <c r="FE49" s="68">
        <f t="shared" si="33"/>
        <v>0</v>
      </c>
    </row>
    <row r="50" spans="2:161" ht="20.100000000000001" customHeight="1" thickBot="1" x14ac:dyDescent="0.3">
      <c r="B50" s="42">
        <v>37</v>
      </c>
      <c r="C50" s="43">
        <v>5470</v>
      </c>
      <c r="D50" s="44" t="s">
        <v>76</v>
      </c>
      <c r="E50" s="45" t="s">
        <v>119</v>
      </c>
      <c r="F50" s="18" t="str">
        <f>IFERROR(VLOOKUP(E50,'[1]Designation with Pershift Cost'!$B$3:$C$25,2,0),"")</f>
        <v/>
      </c>
      <c r="G50" s="46" t="s">
        <v>12</v>
      </c>
      <c r="H50" s="46" t="s">
        <v>12</v>
      </c>
      <c r="I50" s="46" t="s">
        <v>12</v>
      </c>
      <c r="J50" s="46" t="s">
        <v>12</v>
      </c>
      <c r="K50" s="46" t="s">
        <v>12</v>
      </c>
      <c r="L50" s="126" t="s">
        <v>11</v>
      </c>
      <c r="M50" s="46" t="s">
        <v>11</v>
      </c>
      <c r="N50" s="46" t="s">
        <v>26</v>
      </c>
      <c r="O50" s="46" t="s">
        <v>11</v>
      </c>
      <c r="P50" s="133" t="s">
        <v>11</v>
      </c>
      <c r="Q50" s="46" t="s">
        <v>11</v>
      </c>
      <c r="R50" s="47" t="s">
        <v>11</v>
      </c>
      <c r="S50" s="47" t="s">
        <v>11</v>
      </c>
      <c r="T50" s="119" t="s">
        <v>11</v>
      </c>
      <c r="U50" s="47" t="s">
        <v>26</v>
      </c>
      <c r="V50" s="47" t="s">
        <v>10</v>
      </c>
      <c r="W50" s="47" t="s">
        <v>10</v>
      </c>
      <c r="X50" s="47" t="s">
        <v>10</v>
      </c>
      <c r="Y50" s="47" t="s">
        <v>10</v>
      </c>
      <c r="Z50" s="47" t="s">
        <v>10</v>
      </c>
      <c r="AA50" s="47" t="s">
        <v>26</v>
      </c>
      <c r="AB50" s="47" t="s">
        <v>10</v>
      </c>
      <c r="AC50" s="47" t="s">
        <v>10</v>
      </c>
      <c r="AD50" s="47" t="s">
        <v>10</v>
      </c>
      <c r="AE50" s="47" t="s">
        <v>10</v>
      </c>
      <c r="AF50" s="47" t="s">
        <v>12</v>
      </c>
      <c r="AG50" s="47" t="s">
        <v>12</v>
      </c>
      <c r="AH50" s="47" t="s">
        <v>26</v>
      </c>
      <c r="AI50" s="47" t="s">
        <v>12</v>
      </c>
      <c r="AJ50" s="47" t="s">
        <v>12</v>
      </c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8">
        <f t="shared" si="3"/>
        <v>9</v>
      </c>
      <c r="AX50" s="48">
        <f t="shared" si="4"/>
        <v>8</v>
      </c>
      <c r="AY50" s="48">
        <f t="shared" si="5"/>
        <v>9</v>
      </c>
      <c r="AZ50" s="48">
        <f t="shared" si="6"/>
        <v>0</v>
      </c>
      <c r="BA50" s="48">
        <f t="shared" si="7"/>
        <v>0</v>
      </c>
      <c r="BB50" s="48">
        <f t="shared" si="8"/>
        <v>0</v>
      </c>
      <c r="BC50" s="48">
        <f t="shared" si="9"/>
        <v>0</v>
      </c>
      <c r="BD50" s="48">
        <f t="shared" si="10"/>
        <v>0</v>
      </c>
      <c r="BE50" s="48">
        <f t="shared" si="11"/>
        <v>0</v>
      </c>
      <c r="BF50" s="48">
        <f t="shared" si="12"/>
        <v>0</v>
      </c>
      <c r="BG50" s="48">
        <f t="shared" si="13"/>
        <v>0</v>
      </c>
      <c r="BH50" s="48">
        <f t="shared" si="14"/>
        <v>0</v>
      </c>
      <c r="BI50" s="48">
        <f t="shared" si="15"/>
        <v>0</v>
      </c>
      <c r="BJ50" s="48">
        <f t="shared" si="16"/>
        <v>0</v>
      </c>
      <c r="BK50" s="47"/>
      <c r="BL50" s="47"/>
      <c r="BM50" s="48">
        <f t="shared" si="17"/>
        <v>4</v>
      </c>
      <c r="BN50" s="48">
        <f t="shared" si="18"/>
        <v>0</v>
      </c>
      <c r="BO50" s="49">
        <f t="shared" si="19"/>
        <v>26</v>
      </c>
      <c r="BP50" s="50">
        <f t="shared" si="32"/>
        <v>30</v>
      </c>
      <c r="BQ50" s="51">
        <f t="shared" si="21"/>
        <v>0</v>
      </c>
      <c r="BR50" s="51">
        <f t="shared" si="22"/>
        <v>0</v>
      </c>
      <c r="BS50" s="52"/>
      <c r="BU50" s="53">
        <f t="shared" si="44"/>
        <v>1</v>
      </c>
      <c r="BV50" s="54">
        <f t="shared" si="44"/>
        <v>0</v>
      </c>
      <c r="BW50" s="54">
        <f t="shared" si="44"/>
        <v>0</v>
      </c>
      <c r="BX50" s="54">
        <f t="shared" si="44"/>
        <v>0</v>
      </c>
      <c r="BY50" s="54">
        <f t="shared" si="44"/>
        <v>0</v>
      </c>
      <c r="BZ50" s="54">
        <f t="shared" si="44"/>
        <v>0</v>
      </c>
      <c r="CA50" s="54">
        <f t="shared" si="44"/>
        <v>0</v>
      </c>
      <c r="CB50" s="54">
        <f t="shared" si="44"/>
        <v>0</v>
      </c>
      <c r="CC50" s="54">
        <f t="shared" si="44"/>
        <v>0</v>
      </c>
      <c r="CD50" s="54">
        <f t="shared" si="44"/>
        <v>0</v>
      </c>
      <c r="CE50" s="54">
        <f t="shared" si="44"/>
        <v>0</v>
      </c>
      <c r="CF50" s="54">
        <f t="shared" si="44"/>
        <v>0</v>
      </c>
      <c r="CG50" s="54">
        <f t="shared" si="44"/>
        <v>0</v>
      </c>
      <c r="CH50" s="54">
        <f t="shared" si="44"/>
        <v>0</v>
      </c>
      <c r="CI50" s="54">
        <f t="shared" si="44"/>
        <v>0</v>
      </c>
      <c r="CJ50" s="54">
        <f t="shared" si="42"/>
        <v>0</v>
      </c>
      <c r="CK50" s="54">
        <f t="shared" si="42"/>
        <v>0</v>
      </c>
      <c r="CL50" s="54">
        <f t="shared" si="42"/>
        <v>0</v>
      </c>
      <c r="CM50" s="54">
        <f t="shared" si="42"/>
        <v>0</v>
      </c>
      <c r="CN50" s="54">
        <f t="shared" si="42"/>
        <v>0</v>
      </c>
      <c r="CO50" s="54">
        <f t="shared" si="42"/>
        <v>0</v>
      </c>
      <c r="CP50" s="54">
        <f t="shared" si="42"/>
        <v>0</v>
      </c>
      <c r="CQ50" s="54">
        <f t="shared" si="42"/>
        <v>0</v>
      </c>
      <c r="CR50" s="54">
        <f t="shared" si="42"/>
        <v>0</v>
      </c>
      <c r="CS50" s="54">
        <f t="shared" si="42"/>
        <v>0</v>
      </c>
      <c r="CT50" s="54">
        <f t="shared" si="42"/>
        <v>0</v>
      </c>
      <c r="CU50" s="54">
        <f t="shared" si="42"/>
        <v>0</v>
      </c>
      <c r="CV50" s="54">
        <f t="shared" si="42"/>
        <v>0</v>
      </c>
      <c r="CW50" s="54">
        <f t="shared" si="42"/>
        <v>0</v>
      </c>
      <c r="CX50" s="54">
        <f t="shared" si="40"/>
        <v>0</v>
      </c>
      <c r="CY50" s="54">
        <f t="shared" si="40"/>
        <v>0</v>
      </c>
      <c r="CZ50" s="54">
        <f t="shared" si="40"/>
        <v>0</v>
      </c>
      <c r="DA50" s="54">
        <f t="shared" si="40"/>
        <v>0</v>
      </c>
      <c r="DB50" s="54">
        <f t="shared" si="40"/>
        <v>0</v>
      </c>
      <c r="DC50" s="54">
        <f t="shared" si="40"/>
        <v>0</v>
      </c>
      <c r="DD50" s="54">
        <f t="shared" si="37"/>
        <v>0</v>
      </c>
      <c r="DE50" s="54">
        <f t="shared" si="37"/>
        <v>0</v>
      </c>
      <c r="DF50" s="54">
        <f t="shared" si="37"/>
        <v>0</v>
      </c>
      <c r="DG50" s="54">
        <f t="shared" si="37"/>
        <v>0</v>
      </c>
      <c r="DH50" s="54">
        <f t="shared" si="37"/>
        <v>0</v>
      </c>
      <c r="DI50" s="55">
        <f t="shared" si="37"/>
        <v>0</v>
      </c>
      <c r="DK50" s="53">
        <f t="shared" si="45"/>
        <v>0</v>
      </c>
      <c r="DL50" s="54">
        <f t="shared" si="45"/>
        <v>0</v>
      </c>
      <c r="DM50" s="54">
        <f t="shared" si="45"/>
        <v>0</v>
      </c>
      <c r="DN50" s="54">
        <f t="shared" si="45"/>
        <v>0</v>
      </c>
      <c r="DO50" s="54">
        <f t="shared" si="45"/>
        <v>0</v>
      </c>
      <c r="DP50" s="54">
        <f t="shared" si="45"/>
        <v>0</v>
      </c>
      <c r="DQ50" s="54">
        <f t="shared" si="45"/>
        <v>0</v>
      </c>
      <c r="DR50" s="54">
        <f t="shared" si="45"/>
        <v>0</v>
      </c>
      <c r="DS50" s="54">
        <f t="shared" si="45"/>
        <v>0</v>
      </c>
      <c r="DT50" s="54">
        <f t="shared" si="45"/>
        <v>0</v>
      </c>
      <c r="DU50" s="54">
        <f t="shared" si="45"/>
        <v>0</v>
      </c>
      <c r="DV50" s="54">
        <f t="shared" si="45"/>
        <v>0</v>
      </c>
      <c r="DW50" s="54">
        <f t="shared" si="45"/>
        <v>0</v>
      </c>
      <c r="DX50" s="54">
        <f t="shared" si="45"/>
        <v>0</v>
      </c>
      <c r="DY50" s="54">
        <f t="shared" si="45"/>
        <v>0</v>
      </c>
      <c r="DZ50" s="54">
        <f t="shared" si="43"/>
        <v>0</v>
      </c>
      <c r="EA50" s="54">
        <f t="shared" si="43"/>
        <v>0</v>
      </c>
      <c r="EB50" s="54">
        <f t="shared" si="43"/>
        <v>0</v>
      </c>
      <c r="EC50" s="54">
        <f t="shared" si="43"/>
        <v>0</v>
      </c>
      <c r="ED50" s="54">
        <f t="shared" si="43"/>
        <v>0</v>
      </c>
      <c r="EE50" s="54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si="43"/>
        <v>0</v>
      </c>
      <c r="EM50" s="54">
        <f t="shared" si="43"/>
        <v>0</v>
      </c>
      <c r="EN50" s="54">
        <f t="shared" si="41"/>
        <v>0</v>
      </c>
      <c r="EO50" s="54">
        <f t="shared" si="41"/>
        <v>0</v>
      </c>
      <c r="EP50" s="54">
        <f t="shared" si="41"/>
        <v>0</v>
      </c>
      <c r="EQ50" s="54">
        <f t="shared" si="41"/>
        <v>0</v>
      </c>
      <c r="ER50" s="54">
        <f t="shared" si="41"/>
        <v>0</v>
      </c>
      <c r="ES50" s="54">
        <f t="shared" si="41"/>
        <v>0</v>
      </c>
      <c r="ET50" s="54">
        <f t="shared" si="39"/>
        <v>0</v>
      </c>
      <c r="EU50" s="54">
        <f t="shared" si="39"/>
        <v>0</v>
      </c>
      <c r="EV50" s="54">
        <f t="shared" si="39"/>
        <v>0</v>
      </c>
      <c r="EW50" s="54">
        <f t="shared" si="39"/>
        <v>0</v>
      </c>
      <c r="EX50" s="54">
        <f t="shared" si="39"/>
        <v>0</v>
      </c>
      <c r="EY50" s="55">
        <f t="shared" si="39"/>
        <v>0</v>
      </c>
      <c r="FA50" s="56" t="str">
        <f t="shared" si="29"/>
        <v>Non Compliance</v>
      </c>
      <c r="FB50" s="56" t="str">
        <f t="shared" si="30"/>
        <v>Compliance</v>
      </c>
      <c r="FC50" s="56" t="str">
        <f t="shared" si="31"/>
        <v>Compliance</v>
      </c>
      <c r="FD50" s="1">
        <f>VLOOKUP(C50,[2]SALARY!$B$9:$H$110,7,0)</f>
        <v>26</v>
      </c>
      <c r="FE50" s="68">
        <f t="shared" si="33"/>
        <v>0</v>
      </c>
    </row>
    <row r="51" spans="2:161" ht="20.100000000000001" customHeight="1" thickBot="1" x14ac:dyDescent="0.3">
      <c r="B51" s="42">
        <v>38</v>
      </c>
      <c r="C51" s="43">
        <v>5472</v>
      </c>
      <c r="D51" s="44" t="s">
        <v>77</v>
      </c>
      <c r="E51" s="45" t="s">
        <v>118</v>
      </c>
      <c r="F51" s="18" t="str">
        <f>IFERROR(VLOOKUP(E51,'[1]Designation with Pershift Cost'!$B$3:$C$25,2,0),"")</f>
        <v/>
      </c>
      <c r="G51" s="126" t="s">
        <v>10</v>
      </c>
      <c r="H51" s="46" t="s">
        <v>10</v>
      </c>
      <c r="I51" s="126" t="s">
        <v>10</v>
      </c>
      <c r="J51" s="46" t="s">
        <v>10</v>
      </c>
      <c r="K51" s="46" t="s">
        <v>26</v>
      </c>
      <c r="L51" s="118" t="s">
        <v>10</v>
      </c>
      <c r="M51" s="46" t="s">
        <v>10</v>
      </c>
      <c r="N51" s="46" t="s">
        <v>10</v>
      </c>
      <c r="O51" s="133" t="s">
        <v>10</v>
      </c>
      <c r="P51" s="133" t="s">
        <v>10</v>
      </c>
      <c r="Q51" s="47" t="s">
        <v>10</v>
      </c>
      <c r="R51" s="47" t="s">
        <v>26</v>
      </c>
      <c r="S51" s="47" t="s">
        <v>10</v>
      </c>
      <c r="T51" s="47" t="s">
        <v>10</v>
      </c>
      <c r="U51" s="47" t="s">
        <v>10</v>
      </c>
      <c r="V51" s="47" t="s">
        <v>10</v>
      </c>
      <c r="W51" s="47" t="s">
        <v>10</v>
      </c>
      <c r="X51" s="47" t="s">
        <v>10</v>
      </c>
      <c r="Y51" s="47" t="s">
        <v>10</v>
      </c>
      <c r="Z51" s="47" t="s">
        <v>26</v>
      </c>
      <c r="AA51" s="47" t="s">
        <v>10</v>
      </c>
      <c r="AB51" s="47" t="s">
        <v>10</v>
      </c>
      <c r="AC51" s="47" t="s">
        <v>10</v>
      </c>
      <c r="AD51" s="47" t="s">
        <v>10</v>
      </c>
      <c r="AE51" s="47" t="s">
        <v>10</v>
      </c>
      <c r="AF51" s="47" t="s">
        <v>10</v>
      </c>
      <c r="AG51" s="47" t="s">
        <v>10</v>
      </c>
      <c r="AH51" s="47" t="s">
        <v>10</v>
      </c>
      <c r="AI51" s="47" t="s">
        <v>26</v>
      </c>
      <c r="AJ51" s="47" t="s">
        <v>10</v>
      </c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8">
        <f t="shared" si="3"/>
        <v>26</v>
      </c>
      <c r="AX51" s="48">
        <f t="shared" si="4"/>
        <v>0</v>
      </c>
      <c r="AY51" s="48">
        <f t="shared" si="5"/>
        <v>0</v>
      </c>
      <c r="AZ51" s="48">
        <f t="shared" si="6"/>
        <v>0</v>
      </c>
      <c r="BA51" s="48">
        <f t="shared" si="7"/>
        <v>0</v>
      </c>
      <c r="BB51" s="48">
        <f t="shared" si="8"/>
        <v>0</v>
      </c>
      <c r="BC51" s="48">
        <f t="shared" si="9"/>
        <v>0</v>
      </c>
      <c r="BD51" s="48">
        <f t="shared" si="10"/>
        <v>0</v>
      </c>
      <c r="BE51" s="48">
        <f t="shared" si="11"/>
        <v>0</v>
      </c>
      <c r="BF51" s="48">
        <f t="shared" si="12"/>
        <v>0</v>
      </c>
      <c r="BG51" s="48">
        <f t="shared" si="13"/>
        <v>0</v>
      </c>
      <c r="BH51" s="48">
        <f t="shared" si="14"/>
        <v>0</v>
      </c>
      <c r="BI51" s="48">
        <f t="shared" si="15"/>
        <v>0</v>
      </c>
      <c r="BJ51" s="48">
        <f t="shared" si="16"/>
        <v>0</v>
      </c>
      <c r="BK51" s="47"/>
      <c r="BL51" s="47"/>
      <c r="BM51" s="48">
        <f t="shared" si="17"/>
        <v>4</v>
      </c>
      <c r="BN51" s="48">
        <f t="shared" si="18"/>
        <v>0</v>
      </c>
      <c r="BO51" s="49">
        <f t="shared" si="19"/>
        <v>26</v>
      </c>
      <c r="BP51" s="50">
        <f t="shared" si="32"/>
        <v>30</v>
      </c>
      <c r="BQ51" s="51">
        <f t="shared" si="21"/>
        <v>0</v>
      </c>
      <c r="BR51" s="51">
        <f t="shared" si="22"/>
        <v>0</v>
      </c>
      <c r="BS51" s="52"/>
      <c r="BU51" s="53">
        <f t="shared" si="44"/>
        <v>0</v>
      </c>
      <c r="BV51" s="54">
        <f t="shared" si="44"/>
        <v>0</v>
      </c>
      <c r="BW51" s="54">
        <f t="shared" si="44"/>
        <v>0</v>
      </c>
      <c r="BX51" s="54">
        <f t="shared" si="44"/>
        <v>0</v>
      </c>
      <c r="BY51" s="54">
        <f t="shared" si="44"/>
        <v>0</v>
      </c>
      <c r="BZ51" s="54">
        <f t="shared" si="44"/>
        <v>0</v>
      </c>
      <c r="CA51" s="54">
        <f t="shared" si="44"/>
        <v>0</v>
      </c>
      <c r="CB51" s="54">
        <f t="shared" si="44"/>
        <v>0</v>
      </c>
      <c r="CC51" s="54">
        <f t="shared" si="44"/>
        <v>0</v>
      </c>
      <c r="CD51" s="54">
        <f t="shared" si="44"/>
        <v>0</v>
      </c>
      <c r="CE51" s="54">
        <f t="shared" si="44"/>
        <v>0</v>
      </c>
      <c r="CF51" s="54">
        <f t="shared" si="44"/>
        <v>0</v>
      </c>
      <c r="CG51" s="54">
        <f t="shared" si="44"/>
        <v>1</v>
      </c>
      <c r="CH51" s="54">
        <f t="shared" si="44"/>
        <v>0</v>
      </c>
      <c r="CI51" s="54">
        <f t="shared" si="44"/>
        <v>0</v>
      </c>
      <c r="CJ51" s="54">
        <f t="shared" si="42"/>
        <v>0</v>
      </c>
      <c r="CK51" s="54">
        <f t="shared" si="42"/>
        <v>0</v>
      </c>
      <c r="CL51" s="54">
        <f t="shared" si="42"/>
        <v>0</v>
      </c>
      <c r="CM51" s="54">
        <f t="shared" si="42"/>
        <v>0</v>
      </c>
      <c r="CN51" s="54">
        <f t="shared" si="42"/>
        <v>0</v>
      </c>
      <c r="CO51" s="54">
        <f t="shared" si="42"/>
        <v>1</v>
      </c>
      <c r="CP51" s="54">
        <f t="shared" si="42"/>
        <v>1</v>
      </c>
      <c r="CQ51" s="54">
        <f t="shared" si="42"/>
        <v>0</v>
      </c>
      <c r="CR51" s="54">
        <f t="shared" si="42"/>
        <v>0</v>
      </c>
      <c r="CS51" s="54">
        <f t="shared" si="42"/>
        <v>0</v>
      </c>
      <c r="CT51" s="54">
        <f t="shared" si="42"/>
        <v>0</v>
      </c>
      <c r="CU51" s="54">
        <f t="shared" si="42"/>
        <v>0</v>
      </c>
      <c r="CV51" s="54">
        <f t="shared" si="42"/>
        <v>0</v>
      </c>
      <c r="CW51" s="54">
        <f t="shared" si="42"/>
        <v>0</v>
      </c>
      <c r="CX51" s="54">
        <f t="shared" si="40"/>
        <v>0</v>
      </c>
      <c r="CY51" s="54">
        <f t="shared" si="40"/>
        <v>0</v>
      </c>
      <c r="CZ51" s="54">
        <f t="shared" si="40"/>
        <v>0</v>
      </c>
      <c r="DA51" s="54">
        <f t="shared" si="40"/>
        <v>0</v>
      </c>
      <c r="DB51" s="54">
        <f t="shared" si="40"/>
        <v>0</v>
      </c>
      <c r="DC51" s="54">
        <f t="shared" si="40"/>
        <v>0</v>
      </c>
      <c r="DD51" s="54">
        <f t="shared" si="37"/>
        <v>0</v>
      </c>
      <c r="DE51" s="54">
        <f t="shared" si="37"/>
        <v>0</v>
      </c>
      <c r="DF51" s="54">
        <f t="shared" si="37"/>
        <v>0</v>
      </c>
      <c r="DG51" s="54">
        <f t="shared" si="37"/>
        <v>0</v>
      </c>
      <c r="DH51" s="54">
        <f t="shared" si="37"/>
        <v>0</v>
      </c>
      <c r="DI51" s="55">
        <f t="shared" si="37"/>
        <v>0</v>
      </c>
      <c r="DK51" s="53">
        <f t="shared" si="45"/>
        <v>0</v>
      </c>
      <c r="DL51" s="54">
        <f t="shared" si="45"/>
        <v>0</v>
      </c>
      <c r="DM51" s="54">
        <f t="shared" si="45"/>
        <v>0</v>
      </c>
      <c r="DN51" s="54">
        <f t="shared" si="45"/>
        <v>0</v>
      </c>
      <c r="DO51" s="54">
        <f t="shared" si="45"/>
        <v>0</v>
      </c>
      <c r="DP51" s="54">
        <f t="shared" si="45"/>
        <v>0</v>
      </c>
      <c r="DQ51" s="54">
        <f t="shared" si="45"/>
        <v>0</v>
      </c>
      <c r="DR51" s="54">
        <f t="shared" si="45"/>
        <v>0</v>
      </c>
      <c r="DS51" s="54">
        <f t="shared" si="45"/>
        <v>0</v>
      </c>
      <c r="DT51" s="54">
        <f t="shared" si="45"/>
        <v>0</v>
      </c>
      <c r="DU51" s="54">
        <f t="shared" si="45"/>
        <v>0</v>
      </c>
      <c r="DV51" s="54">
        <f t="shared" si="45"/>
        <v>0</v>
      </c>
      <c r="DW51" s="54">
        <f t="shared" si="45"/>
        <v>0</v>
      </c>
      <c r="DX51" s="54">
        <f t="shared" si="45"/>
        <v>0</v>
      </c>
      <c r="DY51" s="54">
        <f t="shared" si="45"/>
        <v>0</v>
      </c>
      <c r="DZ51" s="54">
        <f t="shared" si="43"/>
        <v>0</v>
      </c>
      <c r="EA51" s="54">
        <f t="shared" si="43"/>
        <v>0</v>
      </c>
      <c r="EB51" s="54">
        <f t="shared" si="43"/>
        <v>0</v>
      </c>
      <c r="EC51" s="54">
        <f t="shared" si="43"/>
        <v>0</v>
      </c>
      <c r="ED51" s="54">
        <f t="shared" si="43"/>
        <v>0</v>
      </c>
      <c r="EE51" s="54">
        <f t="shared" si="43"/>
        <v>0</v>
      </c>
      <c r="EF51" s="54">
        <f t="shared" si="43"/>
        <v>0</v>
      </c>
      <c r="EG51" s="54">
        <f t="shared" si="43"/>
        <v>0</v>
      </c>
      <c r="EH51" s="54">
        <f t="shared" si="43"/>
        <v>0</v>
      </c>
      <c r="EI51" s="54">
        <f t="shared" si="43"/>
        <v>0</v>
      </c>
      <c r="EJ51" s="54">
        <f t="shared" si="43"/>
        <v>0</v>
      </c>
      <c r="EK51" s="54">
        <f t="shared" si="43"/>
        <v>0</v>
      </c>
      <c r="EL51" s="54">
        <f t="shared" si="43"/>
        <v>0</v>
      </c>
      <c r="EM51" s="54">
        <f t="shared" si="43"/>
        <v>0</v>
      </c>
      <c r="EN51" s="54">
        <f t="shared" si="41"/>
        <v>0</v>
      </c>
      <c r="EO51" s="54">
        <f t="shared" si="41"/>
        <v>0</v>
      </c>
      <c r="EP51" s="54">
        <f t="shared" si="41"/>
        <v>0</v>
      </c>
      <c r="EQ51" s="54">
        <f t="shared" si="41"/>
        <v>0</v>
      </c>
      <c r="ER51" s="54">
        <f t="shared" si="41"/>
        <v>0</v>
      </c>
      <c r="ES51" s="54">
        <f t="shared" si="41"/>
        <v>0</v>
      </c>
      <c r="ET51" s="54">
        <f t="shared" si="39"/>
        <v>0</v>
      </c>
      <c r="EU51" s="54">
        <f t="shared" si="39"/>
        <v>0</v>
      </c>
      <c r="EV51" s="54">
        <f t="shared" si="39"/>
        <v>0</v>
      </c>
      <c r="EW51" s="54">
        <f t="shared" si="39"/>
        <v>0</v>
      </c>
      <c r="EX51" s="54">
        <f t="shared" si="39"/>
        <v>0</v>
      </c>
      <c r="EY51" s="55">
        <f t="shared" si="39"/>
        <v>0</v>
      </c>
      <c r="FA51" s="56" t="str">
        <f t="shared" si="29"/>
        <v>Non Compliance</v>
      </c>
      <c r="FB51" s="56" t="str">
        <f t="shared" si="30"/>
        <v>Compliance</v>
      </c>
      <c r="FC51" s="56" t="str">
        <f t="shared" si="31"/>
        <v>Compliance</v>
      </c>
      <c r="FD51" s="1">
        <f>VLOOKUP(C51,[2]SALARY!$B$9:$H$110,7,0)</f>
        <v>26</v>
      </c>
      <c r="FE51" s="68">
        <f t="shared" si="33"/>
        <v>0</v>
      </c>
    </row>
    <row r="52" spans="2:161" ht="20.100000000000001" customHeight="1" thickBot="1" x14ac:dyDescent="0.3">
      <c r="B52" s="42">
        <v>39</v>
      </c>
      <c r="C52" s="43">
        <v>5478</v>
      </c>
      <c r="D52" s="44" t="s">
        <v>78</v>
      </c>
      <c r="E52" s="45" t="s">
        <v>118</v>
      </c>
      <c r="F52" s="18" t="str">
        <f>IFERROR(VLOOKUP(E52,'[1]Designation with Pershift Cost'!$B$3:$C$25,2,0),"")</f>
        <v/>
      </c>
      <c r="G52" s="126" t="s">
        <v>10</v>
      </c>
      <c r="H52" s="46" t="s">
        <v>26</v>
      </c>
      <c r="I52" s="126" t="s">
        <v>10</v>
      </c>
      <c r="J52" s="46" t="s">
        <v>10</v>
      </c>
      <c r="K52" s="46" t="s">
        <v>10</v>
      </c>
      <c r="L52" s="126" t="s">
        <v>11</v>
      </c>
      <c r="M52" s="46" t="s">
        <v>11</v>
      </c>
      <c r="N52" s="46" t="s">
        <v>11</v>
      </c>
      <c r="O52" s="46" t="s">
        <v>26</v>
      </c>
      <c r="P52" s="133" t="s">
        <v>11</v>
      </c>
      <c r="Q52" s="47" t="s">
        <v>11</v>
      </c>
      <c r="R52" s="47" t="s">
        <v>11</v>
      </c>
      <c r="S52" s="47" t="s">
        <v>11</v>
      </c>
      <c r="T52" s="119" t="s">
        <v>11</v>
      </c>
      <c r="U52" s="47" t="s">
        <v>11</v>
      </c>
      <c r="V52" s="47" t="s">
        <v>26</v>
      </c>
      <c r="W52" s="47" t="s">
        <v>10</v>
      </c>
      <c r="X52" s="47" t="s">
        <v>10</v>
      </c>
      <c r="Y52" s="47" t="s">
        <v>10</v>
      </c>
      <c r="Z52" s="47" t="s">
        <v>10</v>
      </c>
      <c r="AA52" s="47" t="s">
        <v>10</v>
      </c>
      <c r="AB52" s="47" t="s">
        <v>10</v>
      </c>
      <c r="AC52" s="47" t="s">
        <v>26</v>
      </c>
      <c r="AD52" s="47" t="s">
        <v>10</v>
      </c>
      <c r="AE52" s="47" t="s">
        <v>10</v>
      </c>
      <c r="AF52" s="47" t="s">
        <v>11</v>
      </c>
      <c r="AG52" s="47" t="s">
        <v>11</v>
      </c>
      <c r="AH52" s="47" t="s">
        <v>11</v>
      </c>
      <c r="AI52" s="47" t="s">
        <v>11</v>
      </c>
      <c r="AJ52" s="47" t="s">
        <v>11</v>
      </c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8">
        <f t="shared" si="3"/>
        <v>12</v>
      </c>
      <c r="AX52" s="48">
        <f t="shared" si="4"/>
        <v>14</v>
      </c>
      <c r="AY52" s="48">
        <f t="shared" si="5"/>
        <v>0</v>
      </c>
      <c r="AZ52" s="48">
        <f t="shared" si="6"/>
        <v>0</v>
      </c>
      <c r="BA52" s="48">
        <f t="shared" si="7"/>
        <v>0</v>
      </c>
      <c r="BB52" s="48">
        <f t="shared" si="8"/>
        <v>0</v>
      </c>
      <c r="BC52" s="48">
        <f t="shared" si="9"/>
        <v>0</v>
      </c>
      <c r="BD52" s="48">
        <f t="shared" si="10"/>
        <v>0</v>
      </c>
      <c r="BE52" s="48">
        <f t="shared" si="11"/>
        <v>0</v>
      </c>
      <c r="BF52" s="48">
        <f t="shared" si="12"/>
        <v>0</v>
      </c>
      <c r="BG52" s="48">
        <f t="shared" si="13"/>
        <v>0</v>
      </c>
      <c r="BH52" s="48">
        <f t="shared" si="14"/>
        <v>0</v>
      </c>
      <c r="BI52" s="48">
        <f t="shared" si="15"/>
        <v>0</v>
      </c>
      <c r="BJ52" s="48">
        <f t="shared" si="16"/>
        <v>0</v>
      </c>
      <c r="BK52" s="47"/>
      <c r="BL52" s="47"/>
      <c r="BM52" s="48">
        <f t="shared" si="17"/>
        <v>4</v>
      </c>
      <c r="BN52" s="48">
        <f t="shared" si="18"/>
        <v>0</v>
      </c>
      <c r="BO52" s="49">
        <f t="shared" si="19"/>
        <v>26</v>
      </c>
      <c r="BP52" s="50">
        <f t="shared" si="32"/>
        <v>30</v>
      </c>
      <c r="BQ52" s="51">
        <f t="shared" si="21"/>
        <v>0</v>
      </c>
      <c r="BR52" s="51">
        <f t="shared" si="22"/>
        <v>0</v>
      </c>
      <c r="BS52" s="52"/>
      <c r="BU52" s="53">
        <f t="shared" si="44"/>
        <v>0</v>
      </c>
      <c r="BV52" s="54">
        <f t="shared" si="44"/>
        <v>0</v>
      </c>
      <c r="BW52" s="54">
        <f t="shared" si="44"/>
        <v>0</v>
      </c>
      <c r="BX52" s="54">
        <f t="shared" si="44"/>
        <v>0</v>
      </c>
      <c r="BY52" s="54">
        <f t="shared" si="44"/>
        <v>0</v>
      </c>
      <c r="BZ52" s="54">
        <f t="shared" si="44"/>
        <v>0</v>
      </c>
      <c r="CA52" s="54">
        <f t="shared" si="44"/>
        <v>0</v>
      </c>
      <c r="CB52" s="54">
        <f t="shared" si="44"/>
        <v>0</v>
      </c>
      <c r="CC52" s="54">
        <f t="shared" si="44"/>
        <v>0</v>
      </c>
      <c r="CD52" s="54">
        <f t="shared" si="44"/>
        <v>0</v>
      </c>
      <c r="CE52" s="54">
        <f t="shared" si="44"/>
        <v>0</v>
      </c>
      <c r="CF52" s="54">
        <f t="shared" si="44"/>
        <v>0</v>
      </c>
      <c r="CG52" s="54">
        <f t="shared" si="44"/>
        <v>0</v>
      </c>
      <c r="CH52" s="54">
        <f t="shared" si="44"/>
        <v>0</v>
      </c>
      <c r="CI52" s="54">
        <f t="shared" si="44"/>
        <v>0</v>
      </c>
      <c r="CJ52" s="54">
        <f t="shared" si="44"/>
        <v>0</v>
      </c>
      <c r="CK52" s="54">
        <f t="shared" si="42"/>
        <v>0</v>
      </c>
      <c r="CL52" s="54">
        <f t="shared" si="42"/>
        <v>0</v>
      </c>
      <c r="CM52" s="54">
        <f t="shared" si="42"/>
        <v>0</v>
      </c>
      <c r="CN52" s="54">
        <f t="shared" si="42"/>
        <v>0</v>
      </c>
      <c r="CO52" s="54">
        <f t="shared" si="42"/>
        <v>0</v>
      </c>
      <c r="CP52" s="54">
        <f t="shared" si="42"/>
        <v>0</v>
      </c>
      <c r="CQ52" s="54">
        <f t="shared" si="42"/>
        <v>0</v>
      </c>
      <c r="CR52" s="54">
        <f t="shared" si="42"/>
        <v>1</v>
      </c>
      <c r="CS52" s="54">
        <f t="shared" si="42"/>
        <v>0</v>
      </c>
      <c r="CT52" s="54">
        <f t="shared" si="42"/>
        <v>0</v>
      </c>
      <c r="CU52" s="54">
        <f t="shared" si="42"/>
        <v>0</v>
      </c>
      <c r="CV52" s="54">
        <f t="shared" si="42"/>
        <v>0</v>
      </c>
      <c r="CW52" s="54">
        <f t="shared" si="42"/>
        <v>0</v>
      </c>
      <c r="CX52" s="54">
        <f t="shared" si="40"/>
        <v>0</v>
      </c>
      <c r="CY52" s="54">
        <f t="shared" si="40"/>
        <v>0</v>
      </c>
      <c r="CZ52" s="54">
        <f t="shared" si="40"/>
        <v>0</v>
      </c>
      <c r="DA52" s="54">
        <f t="shared" si="40"/>
        <v>0</v>
      </c>
      <c r="DB52" s="54">
        <f t="shared" si="40"/>
        <v>0</v>
      </c>
      <c r="DC52" s="54">
        <f t="shared" si="40"/>
        <v>0</v>
      </c>
      <c r="DD52" s="54">
        <f t="shared" si="37"/>
        <v>0</v>
      </c>
      <c r="DE52" s="54">
        <f t="shared" si="37"/>
        <v>0</v>
      </c>
      <c r="DF52" s="54">
        <f t="shared" si="37"/>
        <v>0</v>
      </c>
      <c r="DG52" s="54">
        <f t="shared" si="37"/>
        <v>0</v>
      </c>
      <c r="DH52" s="54">
        <f t="shared" si="37"/>
        <v>0</v>
      </c>
      <c r="DI52" s="55">
        <f t="shared" si="37"/>
        <v>0</v>
      </c>
      <c r="DK52" s="53">
        <f t="shared" si="45"/>
        <v>0</v>
      </c>
      <c r="DL52" s="54">
        <f t="shared" si="45"/>
        <v>0</v>
      </c>
      <c r="DM52" s="54">
        <f t="shared" si="45"/>
        <v>0</v>
      </c>
      <c r="DN52" s="54">
        <f t="shared" si="45"/>
        <v>0</v>
      </c>
      <c r="DO52" s="54">
        <f t="shared" si="45"/>
        <v>0</v>
      </c>
      <c r="DP52" s="54">
        <f t="shared" si="45"/>
        <v>0</v>
      </c>
      <c r="DQ52" s="54">
        <f t="shared" si="45"/>
        <v>0</v>
      </c>
      <c r="DR52" s="54">
        <f t="shared" si="45"/>
        <v>0</v>
      </c>
      <c r="DS52" s="54">
        <f t="shared" si="45"/>
        <v>0</v>
      </c>
      <c r="DT52" s="54">
        <f t="shared" si="45"/>
        <v>0</v>
      </c>
      <c r="DU52" s="54">
        <f t="shared" si="45"/>
        <v>0</v>
      </c>
      <c r="DV52" s="54">
        <f t="shared" si="45"/>
        <v>0</v>
      </c>
      <c r="DW52" s="54">
        <f t="shared" si="45"/>
        <v>0</v>
      </c>
      <c r="DX52" s="54">
        <f t="shared" si="45"/>
        <v>0</v>
      </c>
      <c r="DY52" s="54">
        <f t="shared" si="45"/>
        <v>0</v>
      </c>
      <c r="DZ52" s="54">
        <f t="shared" si="45"/>
        <v>0</v>
      </c>
      <c r="EA52" s="54">
        <f t="shared" si="43"/>
        <v>0</v>
      </c>
      <c r="EB52" s="54">
        <f t="shared" si="43"/>
        <v>0</v>
      </c>
      <c r="EC52" s="54">
        <f t="shared" si="43"/>
        <v>0</v>
      </c>
      <c r="ED52" s="54">
        <f t="shared" si="43"/>
        <v>0</v>
      </c>
      <c r="EE52" s="54">
        <f t="shared" si="43"/>
        <v>0</v>
      </c>
      <c r="EF52" s="54">
        <f t="shared" si="43"/>
        <v>0</v>
      </c>
      <c r="EG52" s="54">
        <f t="shared" si="43"/>
        <v>0</v>
      </c>
      <c r="EH52" s="54">
        <f t="shared" si="43"/>
        <v>0</v>
      </c>
      <c r="EI52" s="54">
        <f t="shared" si="43"/>
        <v>0</v>
      </c>
      <c r="EJ52" s="54">
        <f t="shared" si="43"/>
        <v>0</v>
      </c>
      <c r="EK52" s="54">
        <f t="shared" si="43"/>
        <v>0</v>
      </c>
      <c r="EL52" s="54">
        <f t="shared" si="43"/>
        <v>0</v>
      </c>
      <c r="EM52" s="54">
        <f t="shared" si="43"/>
        <v>0</v>
      </c>
      <c r="EN52" s="54">
        <f t="shared" si="41"/>
        <v>0</v>
      </c>
      <c r="EO52" s="54">
        <f t="shared" si="41"/>
        <v>0</v>
      </c>
      <c r="EP52" s="54">
        <f t="shared" si="41"/>
        <v>0</v>
      </c>
      <c r="EQ52" s="54">
        <f t="shared" si="41"/>
        <v>0</v>
      </c>
      <c r="ER52" s="54">
        <f t="shared" si="41"/>
        <v>0</v>
      </c>
      <c r="ES52" s="54">
        <f t="shared" si="41"/>
        <v>0</v>
      </c>
      <c r="ET52" s="54">
        <f t="shared" si="39"/>
        <v>0</v>
      </c>
      <c r="EU52" s="54">
        <f t="shared" si="39"/>
        <v>0</v>
      </c>
      <c r="EV52" s="54">
        <f t="shared" si="39"/>
        <v>0</v>
      </c>
      <c r="EW52" s="54">
        <f t="shared" si="39"/>
        <v>0</v>
      </c>
      <c r="EX52" s="54">
        <f t="shared" si="39"/>
        <v>0</v>
      </c>
      <c r="EY52" s="55">
        <f t="shared" si="39"/>
        <v>0</v>
      </c>
      <c r="FA52" s="56" t="str">
        <f t="shared" si="29"/>
        <v>Non Compliance</v>
      </c>
      <c r="FB52" s="56" t="str">
        <f t="shared" si="30"/>
        <v>Compliance</v>
      </c>
      <c r="FC52" s="56" t="str">
        <f t="shared" si="31"/>
        <v>Compliance</v>
      </c>
      <c r="FD52" s="1">
        <f>VLOOKUP(C52,[2]SALARY!$B$9:$H$110,7,0)</f>
        <v>26</v>
      </c>
      <c r="FE52" s="68">
        <f t="shared" si="33"/>
        <v>0</v>
      </c>
    </row>
    <row r="53" spans="2:161" s="98" customFormat="1" ht="20.100000000000001" customHeight="1" thickBot="1" x14ac:dyDescent="0.3">
      <c r="B53" s="42">
        <v>40</v>
      </c>
      <c r="C53" s="43">
        <v>5488</v>
      </c>
      <c r="D53" s="44" t="s">
        <v>79</v>
      </c>
      <c r="E53" s="45" t="s">
        <v>118</v>
      </c>
      <c r="F53" s="18" t="str">
        <f>IFERROR(VLOOKUP(E53,'[1]Designation with Pershift Cost'!$B$3:$C$25,2,0),"")</f>
        <v/>
      </c>
      <c r="G53" s="69" t="s">
        <v>12</v>
      </c>
      <c r="H53" s="69" t="s">
        <v>12</v>
      </c>
      <c r="I53" s="69" t="s">
        <v>12</v>
      </c>
      <c r="J53" s="69" t="s">
        <v>26</v>
      </c>
      <c r="K53" s="69" t="s">
        <v>12</v>
      </c>
      <c r="L53" s="127" t="s">
        <v>11</v>
      </c>
      <c r="M53" s="69" t="s">
        <v>11</v>
      </c>
      <c r="N53" s="69" t="s">
        <v>11</v>
      </c>
      <c r="O53" s="69" t="s">
        <v>11</v>
      </c>
      <c r="P53" s="136" t="s">
        <v>11</v>
      </c>
      <c r="Q53" s="70" t="s">
        <v>26</v>
      </c>
      <c r="R53" s="70" t="s">
        <v>10</v>
      </c>
      <c r="S53" s="70" t="s">
        <v>11</v>
      </c>
      <c r="T53" s="120" t="s">
        <v>11</v>
      </c>
      <c r="U53" s="70" t="s">
        <v>11</v>
      </c>
      <c r="V53" s="70" t="s">
        <v>10</v>
      </c>
      <c r="W53" s="70" t="s">
        <v>10</v>
      </c>
      <c r="X53" s="70" t="s">
        <v>26</v>
      </c>
      <c r="Y53" s="70" t="s">
        <v>10</v>
      </c>
      <c r="Z53" s="70" t="s">
        <v>10</v>
      </c>
      <c r="AA53" s="70" t="s">
        <v>10</v>
      </c>
      <c r="AB53" s="70" t="s">
        <v>10</v>
      </c>
      <c r="AC53" s="70" t="s">
        <v>10</v>
      </c>
      <c r="AD53" s="70" t="s">
        <v>10</v>
      </c>
      <c r="AE53" s="70" t="s">
        <v>10</v>
      </c>
      <c r="AF53" s="70" t="s">
        <v>26</v>
      </c>
      <c r="AG53" s="70" t="s">
        <v>12</v>
      </c>
      <c r="AH53" s="70" t="s">
        <v>12</v>
      </c>
      <c r="AI53" s="70" t="s">
        <v>12</v>
      </c>
      <c r="AJ53" s="70" t="s">
        <v>12</v>
      </c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96">
        <f t="shared" si="3"/>
        <v>10</v>
      </c>
      <c r="AX53" s="96">
        <f t="shared" si="4"/>
        <v>8</v>
      </c>
      <c r="AY53" s="96">
        <f t="shared" si="5"/>
        <v>8</v>
      </c>
      <c r="AZ53" s="48">
        <f t="shared" si="6"/>
        <v>0</v>
      </c>
      <c r="BA53" s="48">
        <f t="shared" si="7"/>
        <v>0</v>
      </c>
      <c r="BB53" s="48">
        <f t="shared" si="8"/>
        <v>0</v>
      </c>
      <c r="BC53" s="48">
        <f t="shared" si="9"/>
        <v>0</v>
      </c>
      <c r="BD53" s="48">
        <f t="shared" si="10"/>
        <v>0</v>
      </c>
      <c r="BE53" s="48">
        <f t="shared" si="11"/>
        <v>0</v>
      </c>
      <c r="BF53" s="48">
        <f t="shared" si="12"/>
        <v>0</v>
      </c>
      <c r="BG53" s="48">
        <f t="shared" si="13"/>
        <v>0</v>
      </c>
      <c r="BH53" s="48">
        <f t="shared" si="14"/>
        <v>0</v>
      </c>
      <c r="BI53" s="48">
        <f t="shared" si="15"/>
        <v>0</v>
      </c>
      <c r="BJ53" s="48">
        <f t="shared" si="16"/>
        <v>0</v>
      </c>
      <c r="BK53" s="47"/>
      <c r="BL53" s="47"/>
      <c r="BM53" s="48">
        <f t="shared" si="17"/>
        <v>4</v>
      </c>
      <c r="BN53" s="48">
        <f t="shared" si="18"/>
        <v>0</v>
      </c>
      <c r="BO53" s="49">
        <f t="shared" si="19"/>
        <v>26</v>
      </c>
      <c r="BP53" s="57">
        <f t="shared" si="32"/>
        <v>30</v>
      </c>
      <c r="BQ53" s="97">
        <f t="shared" si="21"/>
        <v>0</v>
      </c>
      <c r="BR53" s="51">
        <f t="shared" si="22"/>
        <v>0</v>
      </c>
      <c r="BS53" s="52"/>
      <c r="BT53" s="1"/>
      <c r="BU53" s="53">
        <f t="shared" si="44"/>
        <v>0</v>
      </c>
      <c r="BV53" s="54">
        <f t="shared" si="44"/>
        <v>0</v>
      </c>
      <c r="BW53" s="54">
        <f t="shared" si="44"/>
        <v>0</v>
      </c>
      <c r="BX53" s="54">
        <f t="shared" si="44"/>
        <v>0</v>
      </c>
      <c r="BY53" s="54">
        <f t="shared" si="44"/>
        <v>0</v>
      </c>
      <c r="BZ53" s="54">
        <f t="shared" si="44"/>
        <v>0</v>
      </c>
      <c r="CA53" s="54">
        <f t="shared" si="44"/>
        <v>0</v>
      </c>
      <c r="CB53" s="54">
        <f t="shared" si="44"/>
        <v>0</v>
      </c>
      <c r="CC53" s="54">
        <f t="shared" si="44"/>
        <v>0</v>
      </c>
      <c r="CD53" s="54">
        <f t="shared" si="44"/>
        <v>0</v>
      </c>
      <c r="CE53" s="54">
        <f t="shared" si="44"/>
        <v>0</v>
      </c>
      <c r="CF53" s="54">
        <f t="shared" si="44"/>
        <v>0</v>
      </c>
      <c r="CG53" s="54">
        <f t="shared" si="44"/>
        <v>0</v>
      </c>
      <c r="CH53" s="54">
        <f t="shared" si="44"/>
        <v>0</v>
      </c>
      <c r="CI53" s="54">
        <f t="shared" si="44"/>
        <v>0</v>
      </c>
      <c r="CJ53" s="54">
        <f t="shared" si="44"/>
        <v>0</v>
      </c>
      <c r="CK53" s="54">
        <f t="shared" si="42"/>
        <v>0</v>
      </c>
      <c r="CL53" s="54">
        <f t="shared" si="42"/>
        <v>0</v>
      </c>
      <c r="CM53" s="54">
        <f t="shared" si="42"/>
        <v>1</v>
      </c>
      <c r="CN53" s="54">
        <f t="shared" si="42"/>
        <v>0</v>
      </c>
      <c r="CO53" s="54">
        <f t="shared" si="42"/>
        <v>0</v>
      </c>
      <c r="CP53" s="54">
        <f t="shared" si="42"/>
        <v>0</v>
      </c>
      <c r="CQ53" s="54">
        <f t="shared" si="42"/>
        <v>0</v>
      </c>
      <c r="CR53" s="54">
        <f t="shared" si="42"/>
        <v>0</v>
      </c>
      <c r="CS53" s="54">
        <f t="shared" si="42"/>
        <v>0</v>
      </c>
      <c r="CT53" s="54">
        <f t="shared" si="42"/>
        <v>0</v>
      </c>
      <c r="CU53" s="54">
        <f t="shared" si="42"/>
        <v>0</v>
      </c>
      <c r="CV53" s="54">
        <f t="shared" si="42"/>
        <v>0</v>
      </c>
      <c r="CW53" s="54">
        <f t="shared" si="42"/>
        <v>0</v>
      </c>
      <c r="CX53" s="54">
        <f t="shared" si="40"/>
        <v>0</v>
      </c>
      <c r="CY53" s="54">
        <f t="shared" si="40"/>
        <v>0</v>
      </c>
      <c r="CZ53" s="54">
        <f t="shared" si="40"/>
        <v>0</v>
      </c>
      <c r="DA53" s="54">
        <f t="shared" si="40"/>
        <v>0</v>
      </c>
      <c r="DB53" s="54">
        <f t="shared" si="40"/>
        <v>0</v>
      </c>
      <c r="DC53" s="54">
        <f t="shared" si="40"/>
        <v>0</v>
      </c>
      <c r="DD53" s="54">
        <f t="shared" si="40"/>
        <v>0</v>
      </c>
      <c r="DE53" s="54">
        <f t="shared" si="40"/>
        <v>0</v>
      </c>
      <c r="DF53" s="54">
        <f t="shared" si="40"/>
        <v>0</v>
      </c>
      <c r="DG53" s="54">
        <f t="shared" si="40"/>
        <v>0</v>
      </c>
      <c r="DH53" s="54">
        <f t="shared" si="40"/>
        <v>0</v>
      </c>
      <c r="DI53" s="55">
        <f t="shared" si="40"/>
        <v>0</v>
      </c>
      <c r="DJ53" s="1"/>
      <c r="DK53" s="53">
        <f t="shared" si="45"/>
        <v>0</v>
      </c>
      <c r="DL53" s="54">
        <f t="shared" si="45"/>
        <v>0</v>
      </c>
      <c r="DM53" s="54">
        <f t="shared" si="45"/>
        <v>0</v>
      </c>
      <c r="DN53" s="54">
        <f t="shared" si="45"/>
        <v>0</v>
      </c>
      <c r="DO53" s="54">
        <f t="shared" si="45"/>
        <v>0</v>
      </c>
      <c r="DP53" s="54">
        <f t="shared" si="45"/>
        <v>0</v>
      </c>
      <c r="DQ53" s="54">
        <f t="shared" si="45"/>
        <v>0</v>
      </c>
      <c r="DR53" s="54">
        <f t="shared" si="45"/>
        <v>0</v>
      </c>
      <c r="DS53" s="54">
        <f t="shared" si="45"/>
        <v>0</v>
      </c>
      <c r="DT53" s="54">
        <f t="shared" si="45"/>
        <v>0</v>
      </c>
      <c r="DU53" s="54">
        <f t="shared" si="45"/>
        <v>0</v>
      </c>
      <c r="DV53" s="54">
        <f t="shared" si="45"/>
        <v>0</v>
      </c>
      <c r="DW53" s="54">
        <f t="shared" si="45"/>
        <v>0</v>
      </c>
      <c r="DX53" s="54">
        <f t="shared" si="45"/>
        <v>0</v>
      </c>
      <c r="DY53" s="54">
        <f t="shared" si="45"/>
        <v>0</v>
      </c>
      <c r="DZ53" s="54">
        <f t="shared" si="45"/>
        <v>0</v>
      </c>
      <c r="EA53" s="54">
        <f t="shared" si="43"/>
        <v>0</v>
      </c>
      <c r="EB53" s="54">
        <f t="shared" si="43"/>
        <v>0</v>
      </c>
      <c r="EC53" s="54">
        <f t="shared" si="43"/>
        <v>0</v>
      </c>
      <c r="ED53" s="54">
        <f t="shared" si="43"/>
        <v>0</v>
      </c>
      <c r="EE53" s="54">
        <f t="shared" si="43"/>
        <v>0</v>
      </c>
      <c r="EF53" s="54">
        <f t="shared" si="43"/>
        <v>0</v>
      </c>
      <c r="EG53" s="54">
        <f t="shared" si="43"/>
        <v>0</v>
      </c>
      <c r="EH53" s="54">
        <f t="shared" si="43"/>
        <v>0</v>
      </c>
      <c r="EI53" s="54">
        <f t="shared" si="43"/>
        <v>0</v>
      </c>
      <c r="EJ53" s="54">
        <f t="shared" si="43"/>
        <v>0</v>
      </c>
      <c r="EK53" s="54">
        <f t="shared" si="43"/>
        <v>0</v>
      </c>
      <c r="EL53" s="54">
        <f t="shared" si="43"/>
        <v>0</v>
      </c>
      <c r="EM53" s="54">
        <f t="shared" si="43"/>
        <v>0</v>
      </c>
      <c r="EN53" s="54">
        <f t="shared" si="41"/>
        <v>0</v>
      </c>
      <c r="EO53" s="54">
        <f t="shared" si="41"/>
        <v>0</v>
      </c>
      <c r="EP53" s="54">
        <f t="shared" si="41"/>
        <v>0</v>
      </c>
      <c r="EQ53" s="54">
        <f t="shared" si="41"/>
        <v>0</v>
      </c>
      <c r="ER53" s="54">
        <f t="shared" si="41"/>
        <v>0</v>
      </c>
      <c r="ES53" s="54">
        <f t="shared" si="41"/>
        <v>0</v>
      </c>
      <c r="ET53" s="54">
        <f t="shared" si="41"/>
        <v>0</v>
      </c>
      <c r="EU53" s="54">
        <f t="shared" si="41"/>
        <v>0</v>
      </c>
      <c r="EV53" s="54">
        <f t="shared" si="41"/>
        <v>0</v>
      </c>
      <c r="EW53" s="54">
        <f t="shared" si="41"/>
        <v>0</v>
      </c>
      <c r="EX53" s="54">
        <f t="shared" si="41"/>
        <v>0</v>
      </c>
      <c r="EY53" s="55">
        <f t="shared" si="41"/>
        <v>0</v>
      </c>
      <c r="EZ53" s="1"/>
      <c r="FA53" s="56" t="str">
        <f t="shared" si="29"/>
        <v>Non Compliance</v>
      </c>
      <c r="FB53" s="56" t="str">
        <f t="shared" si="30"/>
        <v>Compliance</v>
      </c>
      <c r="FC53" s="56" t="str">
        <f t="shared" si="31"/>
        <v>Compliance</v>
      </c>
      <c r="FD53" s="1">
        <f>VLOOKUP(C53,[2]SALARY!$B$9:$H$110,7,0)</f>
        <v>26</v>
      </c>
      <c r="FE53" s="68">
        <f t="shared" si="33"/>
        <v>0</v>
      </c>
    </row>
    <row r="54" spans="2:161" ht="20.100000000000001" customHeight="1" thickBot="1" x14ac:dyDescent="0.3">
      <c r="B54" s="42">
        <v>41</v>
      </c>
      <c r="C54" s="43">
        <v>5398</v>
      </c>
      <c r="D54" s="44" t="s">
        <v>80</v>
      </c>
      <c r="E54" s="45" t="s">
        <v>118</v>
      </c>
      <c r="F54" s="18" t="str">
        <f>IFERROR(VLOOKUP(E54,'[1]Designation with Pershift Cost'!$B$3:$C$25,2,0),"")</f>
        <v/>
      </c>
      <c r="G54" s="126" t="s">
        <v>10</v>
      </c>
      <c r="H54" s="46" t="s">
        <v>10</v>
      </c>
      <c r="I54" s="126" t="s">
        <v>10</v>
      </c>
      <c r="J54" s="46" t="s">
        <v>26</v>
      </c>
      <c r="K54" s="46" t="s">
        <v>10</v>
      </c>
      <c r="L54" s="118" t="s">
        <v>10</v>
      </c>
      <c r="M54" s="46" t="s">
        <v>10</v>
      </c>
      <c r="N54" s="46" t="s">
        <v>10</v>
      </c>
      <c r="O54" s="133" t="s">
        <v>10</v>
      </c>
      <c r="P54" s="133" t="s">
        <v>10</v>
      </c>
      <c r="Q54" s="47" t="s">
        <v>26</v>
      </c>
      <c r="R54" s="47" t="s">
        <v>10</v>
      </c>
      <c r="S54" s="47" t="s">
        <v>10</v>
      </c>
      <c r="T54" s="47" t="s">
        <v>10</v>
      </c>
      <c r="U54" s="47" t="s">
        <v>10</v>
      </c>
      <c r="V54" s="47" t="s">
        <v>10</v>
      </c>
      <c r="W54" s="47" t="s">
        <v>10</v>
      </c>
      <c r="X54" s="47" t="s">
        <v>26</v>
      </c>
      <c r="Y54" s="47" t="s">
        <v>10</v>
      </c>
      <c r="Z54" s="47" t="s">
        <v>10</v>
      </c>
      <c r="AA54" s="47" t="s">
        <v>10</v>
      </c>
      <c r="AB54" s="47" t="s">
        <v>10</v>
      </c>
      <c r="AC54" s="47" t="s">
        <v>10</v>
      </c>
      <c r="AD54" s="47" t="s">
        <v>10</v>
      </c>
      <c r="AE54" s="47" t="s">
        <v>26</v>
      </c>
      <c r="AF54" s="47" t="s">
        <v>10</v>
      </c>
      <c r="AG54" s="47" t="s">
        <v>10</v>
      </c>
      <c r="AH54" s="47" t="s">
        <v>10</v>
      </c>
      <c r="AI54" s="47" t="s">
        <v>27</v>
      </c>
      <c r="AJ54" s="47" t="s">
        <v>27</v>
      </c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8">
        <f t="shared" si="3"/>
        <v>24</v>
      </c>
      <c r="AX54" s="48">
        <f t="shared" si="4"/>
        <v>0</v>
      </c>
      <c r="AY54" s="48">
        <f t="shared" si="5"/>
        <v>0</v>
      </c>
      <c r="AZ54" s="48">
        <f t="shared" si="6"/>
        <v>0</v>
      </c>
      <c r="BA54" s="48">
        <f t="shared" si="7"/>
        <v>0</v>
      </c>
      <c r="BB54" s="48">
        <f t="shared" si="8"/>
        <v>0</v>
      </c>
      <c r="BC54" s="48">
        <f t="shared" si="9"/>
        <v>0</v>
      </c>
      <c r="BD54" s="48">
        <f t="shared" si="10"/>
        <v>0</v>
      </c>
      <c r="BE54" s="48">
        <f t="shared" si="11"/>
        <v>0</v>
      </c>
      <c r="BF54" s="48">
        <f t="shared" si="12"/>
        <v>0</v>
      </c>
      <c r="BG54" s="48">
        <f t="shared" si="13"/>
        <v>0</v>
      </c>
      <c r="BH54" s="48">
        <f t="shared" si="14"/>
        <v>0</v>
      </c>
      <c r="BI54" s="48">
        <f t="shared" si="15"/>
        <v>0</v>
      </c>
      <c r="BJ54" s="48">
        <f t="shared" si="16"/>
        <v>0</v>
      </c>
      <c r="BK54" s="47"/>
      <c r="BL54" s="47"/>
      <c r="BM54" s="48">
        <f t="shared" si="17"/>
        <v>4</v>
      </c>
      <c r="BN54" s="48">
        <f t="shared" si="18"/>
        <v>2</v>
      </c>
      <c r="BO54" s="49">
        <f t="shared" si="19"/>
        <v>24</v>
      </c>
      <c r="BP54" s="50">
        <f t="shared" si="32"/>
        <v>30</v>
      </c>
      <c r="BQ54" s="51">
        <f t="shared" si="21"/>
        <v>0</v>
      </c>
      <c r="BR54" s="51">
        <f t="shared" si="22"/>
        <v>0</v>
      </c>
      <c r="BS54" s="52"/>
      <c r="BU54" s="53">
        <f t="shared" ref="BU54:CJ67" si="46">IF(OR(COUNTIFS(G54:M54,"W/O")&gt;0,COUNTIFS(G54:M54,"")&gt;0),0,1)</f>
        <v>0</v>
      </c>
      <c r="BV54" s="54">
        <f t="shared" si="46"/>
        <v>0</v>
      </c>
      <c r="BW54" s="54">
        <f t="shared" si="46"/>
        <v>0</v>
      </c>
      <c r="BX54" s="54">
        <f t="shared" si="46"/>
        <v>0</v>
      </c>
      <c r="BY54" s="54">
        <f t="shared" si="46"/>
        <v>0</v>
      </c>
      <c r="BZ54" s="54">
        <f t="shared" si="46"/>
        <v>0</v>
      </c>
      <c r="CA54" s="54">
        <f t="shared" si="46"/>
        <v>0</v>
      </c>
      <c r="CB54" s="54">
        <f t="shared" si="46"/>
        <v>0</v>
      </c>
      <c r="CC54" s="54">
        <f t="shared" si="46"/>
        <v>0</v>
      </c>
      <c r="CD54" s="54">
        <f t="shared" si="46"/>
        <v>0</v>
      </c>
      <c r="CE54" s="54">
        <f t="shared" si="46"/>
        <v>0</v>
      </c>
      <c r="CF54" s="54">
        <f t="shared" si="46"/>
        <v>0</v>
      </c>
      <c r="CG54" s="54">
        <f t="shared" si="46"/>
        <v>0</v>
      </c>
      <c r="CH54" s="54">
        <f t="shared" si="46"/>
        <v>0</v>
      </c>
      <c r="CI54" s="54">
        <f t="shared" si="46"/>
        <v>0</v>
      </c>
      <c r="CJ54" s="54">
        <f t="shared" si="46"/>
        <v>0</v>
      </c>
      <c r="CK54" s="54">
        <f t="shared" ref="CK54:CZ68" si="47">IF(OR(COUNTIFS(W54:AC54,"W/O")&gt;0,COUNTIFS(W54:AC54,"")&gt;0),0,1)</f>
        <v>0</v>
      </c>
      <c r="CL54" s="54">
        <f t="shared" si="47"/>
        <v>0</v>
      </c>
      <c r="CM54" s="54">
        <f t="shared" si="47"/>
        <v>0</v>
      </c>
      <c r="CN54" s="54">
        <f t="shared" si="47"/>
        <v>0</v>
      </c>
      <c r="CO54" s="54">
        <f t="shared" si="47"/>
        <v>0</v>
      </c>
      <c r="CP54" s="54">
        <f t="shared" si="47"/>
        <v>0</v>
      </c>
      <c r="CQ54" s="54">
        <f t="shared" si="47"/>
        <v>0</v>
      </c>
      <c r="CR54" s="54">
        <f t="shared" si="47"/>
        <v>0</v>
      </c>
      <c r="CS54" s="54">
        <f t="shared" si="47"/>
        <v>0</v>
      </c>
      <c r="CT54" s="54">
        <f t="shared" si="47"/>
        <v>0</v>
      </c>
      <c r="CU54" s="54">
        <f t="shared" si="47"/>
        <v>0</v>
      </c>
      <c r="CV54" s="54">
        <f t="shared" si="47"/>
        <v>0</v>
      </c>
      <c r="CW54" s="54">
        <f t="shared" si="47"/>
        <v>0</v>
      </c>
      <c r="CX54" s="54">
        <f t="shared" si="40"/>
        <v>0</v>
      </c>
      <c r="CY54" s="54">
        <f t="shared" si="40"/>
        <v>0</v>
      </c>
      <c r="CZ54" s="54">
        <f t="shared" si="40"/>
        <v>0</v>
      </c>
      <c r="DA54" s="54">
        <f t="shared" si="40"/>
        <v>0</v>
      </c>
      <c r="DB54" s="54">
        <f t="shared" si="40"/>
        <v>0</v>
      </c>
      <c r="DC54" s="54">
        <f t="shared" si="40"/>
        <v>0</v>
      </c>
      <c r="DD54" s="54">
        <f t="shared" si="40"/>
        <v>0</v>
      </c>
      <c r="DE54" s="54">
        <f t="shared" si="40"/>
        <v>0</v>
      </c>
      <c r="DF54" s="54">
        <f t="shared" si="40"/>
        <v>0</v>
      </c>
      <c r="DG54" s="54">
        <f t="shared" si="40"/>
        <v>0</v>
      </c>
      <c r="DH54" s="54">
        <f t="shared" si="40"/>
        <v>0</v>
      </c>
      <c r="DI54" s="55">
        <f t="shared" si="40"/>
        <v>0</v>
      </c>
      <c r="DK54" s="53">
        <f t="shared" ref="DK54:DZ67" si="48">IF(OR(COUNTIFS(G54:P54,"W/O")&gt;0,COUNTIFS(G54:P54,"A")&gt;0,COUNTIFS(G54:P54,"")&gt;0,COUNTIF(G54:P54,"N/O")),0,1)</f>
        <v>0</v>
      </c>
      <c r="DL54" s="54">
        <f t="shared" si="48"/>
        <v>0</v>
      </c>
      <c r="DM54" s="54">
        <f t="shared" si="48"/>
        <v>0</v>
      </c>
      <c r="DN54" s="54">
        <f t="shared" si="48"/>
        <v>0</v>
      </c>
      <c r="DO54" s="54">
        <f t="shared" si="48"/>
        <v>0</v>
      </c>
      <c r="DP54" s="54">
        <f t="shared" si="48"/>
        <v>0</v>
      </c>
      <c r="DQ54" s="54">
        <f t="shared" si="48"/>
        <v>0</v>
      </c>
      <c r="DR54" s="54">
        <f t="shared" si="48"/>
        <v>0</v>
      </c>
      <c r="DS54" s="54">
        <f t="shared" si="48"/>
        <v>0</v>
      </c>
      <c r="DT54" s="54">
        <f t="shared" si="48"/>
        <v>0</v>
      </c>
      <c r="DU54" s="54">
        <f t="shared" si="48"/>
        <v>0</v>
      </c>
      <c r="DV54" s="54">
        <f t="shared" si="48"/>
        <v>0</v>
      </c>
      <c r="DW54" s="54">
        <f t="shared" si="48"/>
        <v>0</v>
      </c>
      <c r="DX54" s="54">
        <f t="shared" si="48"/>
        <v>0</v>
      </c>
      <c r="DY54" s="54">
        <f t="shared" si="48"/>
        <v>0</v>
      </c>
      <c r="DZ54" s="54">
        <f t="shared" si="48"/>
        <v>0</v>
      </c>
      <c r="EA54" s="54">
        <f t="shared" ref="EA54:EP68" si="49">IF(OR(COUNTIFS(W54:AF54,"W/O")&gt;0,COUNTIFS(W54:AF54,"A")&gt;0,COUNTIFS(W54:AF54,"")&gt;0,COUNTIF(W54:AF54,"N/O")),0,1)</f>
        <v>0</v>
      </c>
      <c r="EB54" s="54">
        <f t="shared" si="49"/>
        <v>0</v>
      </c>
      <c r="EC54" s="54">
        <f t="shared" si="49"/>
        <v>0</v>
      </c>
      <c r="ED54" s="54">
        <f t="shared" si="49"/>
        <v>0</v>
      </c>
      <c r="EE54" s="54">
        <f t="shared" si="49"/>
        <v>0</v>
      </c>
      <c r="EF54" s="54">
        <f t="shared" si="49"/>
        <v>0</v>
      </c>
      <c r="EG54" s="54">
        <f t="shared" si="49"/>
        <v>0</v>
      </c>
      <c r="EH54" s="54">
        <f t="shared" si="49"/>
        <v>0</v>
      </c>
      <c r="EI54" s="54">
        <f t="shared" si="49"/>
        <v>0</v>
      </c>
      <c r="EJ54" s="54">
        <f t="shared" si="49"/>
        <v>0</v>
      </c>
      <c r="EK54" s="54">
        <f t="shared" si="49"/>
        <v>0</v>
      </c>
      <c r="EL54" s="54">
        <f t="shared" si="49"/>
        <v>0</v>
      </c>
      <c r="EM54" s="54">
        <f t="shared" si="49"/>
        <v>0</v>
      </c>
      <c r="EN54" s="54">
        <f t="shared" si="41"/>
        <v>0</v>
      </c>
      <c r="EO54" s="54">
        <f t="shared" si="41"/>
        <v>0</v>
      </c>
      <c r="EP54" s="54">
        <f t="shared" si="41"/>
        <v>0</v>
      </c>
      <c r="EQ54" s="54">
        <f t="shared" si="41"/>
        <v>0</v>
      </c>
      <c r="ER54" s="54">
        <f t="shared" si="41"/>
        <v>0</v>
      </c>
      <c r="ES54" s="54">
        <f t="shared" si="41"/>
        <v>0</v>
      </c>
      <c r="ET54" s="54">
        <f t="shared" si="41"/>
        <v>0</v>
      </c>
      <c r="EU54" s="54">
        <f t="shared" si="41"/>
        <v>0</v>
      </c>
      <c r="EV54" s="54">
        <f t="shared" si="41"/>
        <v>0</v>
      </c>
      <c r="EW54" s="54">
        <f t="shared" si="41"/>
        <v>0</v>
      </c>
      <c r="EX54" s="54">
        <f t="shared" si="41"/>
        <v>0</v>
      </c>
      <c r="EY54" s="55">
        <f t="shared" si="41"/>
        <v>0</v>
      </c>
      <c r="FA54" s="56" t="str">
        <f t="shared" si="29"/>
        <v>Compliance</v>
      </c>
      <c r="FB54" s="56" t="str">
        <f t="shared" si="30"/>
        <v>Compliance</v>
      </c>
      <c r="FC54" s="56" t="str">
        <f t="shared" si="31"/>
        <v>Compliance</v>
      </c>
      <c r="FD54" s="1">
        <f>VLOOKUP(C54,[2]SALARY!$B$9:$H$110,7,0)</f>
        <v>24</v>
      </c>
      <c r="FE54" s="68">
        <f t="shared" si="33"/>
        <v>0</v>
      </c>
    </row>
    <row r="55" spans="2:161" ht="20.100000000000001" customHeight="1" thickBot="1" x14ac:dyDescent="0.3">
      <c r="B55" s="42">
        <v>42</v>
      </c>
      <c r="C55" s="43">
        <v>5510</v>
      </c>
      <c r="D55" s="44" t="s">
        <v>81</v>
      </c>
      <c r="E55" s="45" t="s">
        <v>118</v>
      </c>
      <c r="F55" s="18" t="str">
        <f>IFERROR(VLOOKUP(E55,'[1]Designation with Pershift Cost'!$B$3:$C$25,2,0),"")</f>
        <v/>
      </c>
      <c r="G55" s="46" t="s">
        <v>12</v>
      </c>
      <c r="H55" s="46" t="s">
        <v>27</v>
      </c>
      <c r="I55" s="46" t="s">
        <v>12</v>
      </c>
      <c r="J55" s="46" t="s">
        <v>12</v>
      </c>
      <c r="K55" s="46" t="s">
        <v>12</v>
      </c>
      <c r="L55" s="126" t="s">
        <v>11</v>
      </c>
      <c r="M55" s="46" t="s">
        <v>11</v>
      </c>
      <c r="N55" s="46" t="s">
        <v>11</v>
      </c>
      <c r="O55" s="46" t="s">
        <v>26</v>
      </c>
      <c r="P55" s="133" t="s">
        <v>11</v>
      </c>
      <c r="Q55" s="47" t="s">
        <v>11</v>
      </c>
      <c r="R55" s="47" t="s">
        <v>11</v>
      </c>
      <c r="S55" s="47" t="s">
        <v>11</v>
      </c>
      <c r="T55" s="119" t="s">
        <v>11</v>
      </c>
      <c r="U55" s="47" t="s">
        <v>11</v>
      </c>
      <c r="V55" s="47" t="s">
        <v>26</v>
      </c>
      <c r="W55" s="47" t="s">
        <v>10</v>
      </c>
      <c r="X55" s="47" t="s">
        <v>10</v>
      </c>
      <c r="Y55" s="47" t="s">
        <v>10</v>
      </c>
      <c r="Z55" s="47" t="s">
        <v>10</v>
      </c>
      <c r="AA55" s="47" t="s">
        <v>10</v>
      </c>
      <c r="AB55" s="47" t="s">
        <v>10</v>
      </c>
      <c r="AC55" s="47" t="s">
        <v>26</v>
      </c>
      <c r="AD55" s="47" t="s">
        <v>10</v>
      </c>
      <c r="AE55" s="47" t="s">
        <v>10</v>
      </c>
      <c r="AF55" s="47" t="s">
        <v>12</v>
      </c>
      <c r="AG55" s="47" t="s">
        <v>12</v>
      </c>
      <c r="AH55" s="47" t="s">
        <v>26</v>
      </c>
      <c r="AI55" s="47" t="s">
        <v>27</v>
      </c>
      <c r="AJ55" s="47" t="s">
        <v>27</v>
      </c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8">
        <f t="shared" si="3"/>
        <v>8</v>
      </c>
      <c r="AX55" s="48">
        <f t="shared" si="4"/>
        <v>9</v>
      </c>
      <c r="AY55" s="48">
        <f t="shared" si="5"/>
        <v>6</v>
      </c>
      <c r="AZ55" s="48">
        <f t="shared" si="6"/>
        <v>0</v>
      </c>
      <c r="BA55" s="48">
        <f t="shared" si="7"/>
        <v>0</v>
      </c>
      <c r="BB55" s="48">
        <f t="shared" si="8"/>
        <v>0</v>
      </c>
      <c r="BC55" s="48">
        <f t="shared" si="9"/>
        <v>0</v>
      </c>
      <c r="BD55" s="48">
        <f t="shared" si="10"/>
        <v>0</v>
      </c>
      <c r="BE55" s="48">
        <f t="shared" si="11"/>
        <v>0</v>
      </c>
      <c r="BF55" s="48">
        <f t="shared" si="12"/>
        <v>0</v>
      </c>
      <c r="BG55" s="48">
        <f t="shared" si="13"/>
        <v>0</v>
      </c>
      <c r="BH55" s="48">
        <f t="shared" si="14"/>
        <v>0</v>
      </c>
      <c r="BI55" s="48">
        <f t="shared" si="15"/>
        <v>0</v>
      </c>
      <c r="BJ55" s="48">
        <f t="shared" si="16"/>
        <v>0</v>
      </c>
      <c r="BK55" s="47"/>
      <c r="BL55" s="47"/>
      <c r="BM55" s="48">
        <f t="shared" si="17"/>
        <v>4</v>
      </c>
      <c r="BN55" s="48">
        <f t="shared" si="18"/>
        <v>3</v>
      </c>
      <c r="BO55" s="49">
        <f t="shared" si="19"/>
        <v>23</v>
      </c>
      <c r="BP55" s="50">
        <f t="shared" si="32"/>
        <v>30</v>
      </c>
      <c r="BQ55" s="51">
        <f t="shared" si="21"/>
        <v>0</v>
      </c>
      <c r="BR55" s="51">
        <f t="shared" si="22"/>
        <v>0</v>
      </c>
      <c r="BS55" s="52"/>
      <c r="BU55" s="53">
        <f t="shared" si="46"/>
        <v>1</v>
      </c>
      <c r="BV55" s="54">
        <f t="shared" si="46"/>
        <v>1</v>
      </c>
      <c r="BW55" s="54">
        <f t="shared" si="46"/>
        <v>0</v>
      </c>
      <c r="BX55" s="54">
        <f t="shared" si="46"/>
        <v>0</v>
      </c>
      <c r="BY55" s="54">
        <f t="shared" si="46"/>
        <v>0</v>
      </c>
      <c r="BZ55" s="54">
        <f t="shared" si="46"/>
        <v>0</v>
      </c>
      <c r="CA55" s="54">
        <f t="shared" si="46"/>
        <v>0</v>
      </c>
      <c r="CB55" s="54">
        <f t="shared" si="46"/>
        <v>0</v>
      </c>
      <c r="CC55" s="54">
        <f t="shared" si="46"/>
        <v>0</v>
      </c>
      <c r="CD55" s="54">
        <f t="shared" si="46"/>
        <v>0</v>
      </c>
      <c r="CE55" s="54">
        <f t="shared" si="46"/>
        <v>0</v>
      </c>
      <c r="CF55" s="54">
        <f t="shared" si="46"/>
        <v>0</v>
      </c>
      <c r="CG55" s="54">
        <f t="shared" si="46"/>
        <v>0</v>
      </c>
      <c r="CH55" s="54">
        <f t="shared" si="46"/>
        <v>0</v>
      </c>
      <c r="CI55" s="54">
        <f t="shared" si="46"/>
        <v>0</v>
      </c>
      <c r="CJ55" s="54">
        <f t="shared" si="46"/>
        <v>0</v>
      </c>
      <c r="CK55" s="54">
        <f t="shared" si="47"/>
        <v>0</v>
      </c>
      <c r="CL55" s="54">
        <f t="shared" si="47"/>
        <v>0</v>
      </c>
      <c r="CM55" s="54">
        <f t="shared" si="47"/>
        <v>0</v>
      </c>
      <c r="CN55" s="54">
        <f t="shared" si="47"/>
        <v>0</v>
      </c>
      <c r="CO55" s="54">
        <f t="shared" si="47"/>
        <v>0</v>
      </c>
      <c r="CP55" s="54">
        <f t="shared" si="47"/>
        <v>0</v>
      </c>
      <c r="CQ55" s="54">
        <f t="shared" si="47"/>
        <v>0</v>
      </c>
      <c r="CR55" s="54">
        <f t="shared" si="47"/>
        <v>0</v>
      </c>
      <c r="CS55" s="54">
        <f t="shared" si="47"/>
        <v>0</v>
      </c>
      <c r="CT55" s="54">
        <f t="shared" si="47"/>
        <v>0</v>
      </c>
      <c r="CU55" s="54">
        <f t="shared" si="47"/>
        <v>0</v>
      </c>
      <c r="CV55" s="54">
        <f t="shared" si="47"/>
        <v>0</v>
      </c>
      <c r="CW55" s="54">
        <f t="shared" si="47"/>
        <v>0</v>
      </c>
      <c r="CX55" s="54">
        <f t="shared" si="40"/>
        <v>0</v>
      </c>
      <c r="CY55" s="54">
        <f t="shared" si="40"/>
        <v>0</v>
      </c>
      <c r="CZ55" s="54">
        <f t="shared" si="40"/>
        <v>0</v>
      </c>
      <c r="DA55" s="54">
        <f t="shared" si="40"/>
        <v>0</v>
      </c>
      <c r="DB55" s="54">
        <f t="shared" si="40"/>
        <v>0</v>
      </c>
      <c r="DC55" s="54">
        <f t="shared" si="40"/>
        <v>0</v>
      </c>
      <c r="DD55" s="54">
        <f t="shared" si="40"/>
        <v>0</v>
      </c>
      <c r="DE55" s="54">
        <f t="shared" si="40"/>
        <v>0</v>
      </c>
      <c r="DF55" s="54">
        <f t="shared" si="40"/>
        <v>0</v>
      </c>
      <c r="DG55" s="54">
        <f t="shared" si="40"/>
        <v>0</v>
      </c>
      <c r="DH55" s="54">
        <f t="shared" si="40"/>
        <v>0</v>
      </c>
      <c r="DI55" s="55">
        <f t="shared" si="40"/>
        <v>0</v>
      </c>
      <c r="DK55" s="53">
        <f t="shared" si="48"/>
        <v>0</v>
      </c>
      <c r="DL55" s="54">
        <f t="shared" si="48"/>
        <v>0</v>
      </c>
      <c r="DM55" s="54">
        <f t="shared" si="48"/>
        <v>0</v>
      </c>
      <c r="DN55" s="54">
        <f t="shared" si="48"/>
        <v>0</v>
      </c>
      <c r="DO55" s="54">
        <f t="shared" si="48"/>
        <v>0</v>
      </c>
      <c r="DP55" s="54">
        <f t="shared" si="48"/>
        <v>0</v>
      </c>
      <c r="DQ55" s="54">
        <f t="shared" si="48"/>
        <v>0</v>
      </c>
      <c r="DR55" s="54">
        <f t="shared" si="48"/>
        <v>0</v>
      </c>
      <c r="DS55" s="54">
        <f t="shared" si="48"/>
        <v>0</v>
      </c>
      <c r="DT55" s="54">
        <f t="shared" si="48"/>
        <v>0</v>
      </c>
      <c r="DU55" s="54">
        <f t="shared" si="48"/>
        <v>0</v>
      </c>
      <c r="DV55" s="54">
        <f t="shared" si="48"/>
        <v>0</v>
      </c>
      <c r="DW55" s="54">
        <f t="shared" si="48"/>
        <v>0</v>
      </c>
      <c r="DX55" s="54">
        <f t="shared" si="48"/>
        <v>0</v>
      </c>
      <c r="DY55" s="54">
        <f t="shared" si="48"/>
        <v>0</v>
      </c>
      <c r="DZ55" s="54">
        <f t="shared" si="48"/>
        <v>0</v>
      </c>
      <c r="EA55" s="54">
        <f t="shared" si="49"/>
        <v>0</v>
      </c>
      <c r="EB55" s="54">
        <f t="shared" si="49"/>
        <v>0</v>
      </c>
      <c r="EC55" s="54">
        <f t="shared" si="49"/>
        <v>0</v>
      </c>
      <c r="ED55" s="54">
        <f t="shared" si="49"/>
        <v>0</v>
      </c>
      <c r="EE55" s="54">
        <f t="shared" si="49"/>
        <v>0</v>
      </c>
      <c r="EF55" s="54">
        <f t="shared" si="49"/>
        <v>0</v>
      </c>
      <c r="EG55" s="54">
        <f t="shared" si="49"/>
        <v>0</v>
      </c>
      <c r="EH55" s="54">
        <f t="shared" si="49"/>
        <v>0</v>
      </c>
      <c r="EI55" s="54">
        <f t="shared" si="49"/>
        <v>0</v>
      </c>
      <c r="EJ55" s="54">
        <f t="shared" si="49"/>
        <v>0</v>
      </c>
      <c r="EK55" s="54">
        <f t="shared" si="49"/>
        <v>0</v>
      </c>
      <c r="EL55" s="54">
        <f t="shared" si="49"/>
        <v>0</v>
      </c>
      <c r="EM55" s="54">
        <f t="shared" si="49"/>
        <v>0</v>
      </c>
      <c r="EN55" s="54">
        <f t="shared" si="41"/>
        <v>0</v>
      </c>
      <c r="EO55" s="54">
        <f t="shared" si="41"/>
        <v>0</v>
      </c>
      <c r="EP55" s="54">
        <f t="shared" si="41"/>
        <v>0</v>
      </c>
      <c r="EQ55" s="54">
        <f t="shared" si="41"/>
        <v>0</v>
      </c>
      <c r="ER55" s="54">
        <f t="shared" si="41"/>
        <v>0</v>
      </c>
      <c r="ES55" s="54">
        <f t="shared" si="41"/>
        <v>0</v>
      </c>
      <c r="ET55" s="54">
        <f t="shared" si="41"/>
        <v>0</v>
      </c>
      <c r="EU55" s="54">
        <f t="shared" si="41"/>
        <v>0</v>
      </c>
      <c r="EV55" s="54">
        <f t="shared" si="41"/>
        <v>0</v>
      </c>
      <c r="EW55" s="54">
        <f t="shared" si="41"/>
        <v>0</v>
      </c>
      <c r="EX55" s="54">
        <f t="shared" si="41"/>
        <v>0</v>
      </c>
      <c r="EY55" s="55">
        <f t="shared" si="41"/>
        <v>0</v>
      </c>
      <c r="FA55" s="56" t="str">
        <f t="shared" si="29"/>
        <v>Non Compliance</v>
      </c>
      <c r="FB55" s="56" t="str">
        <f t="shared" si="30"/>
        <v>Compliance</v>
      </c>
      <c r="FC55" s="56" t="str">
        <f t="shared" si="31"/>
        <v>Compliance</v>
      </c>
      <c r="FD55" s="1">
        <f>VLOOKUP(C55,[2]SALARY!$B$9:$H$110,7,0)</f>
        <v>23</v>
      </c>
      <c r="FE55" s="68">
        <f t="shared" si="33"/>
        <v>0</v>
      </c>
    </row>
    <row r="56" spans="2:161" ht="20.100000000000001" customHeight="1" thickBot="1" x14ac:dyDescent="0.3">
      <c r="B56" s="42">
        <v>43</v>
      </c>
      <c r="C56" s="43">
        <v>5529</v>
      </c>
      <c r="D56" s="44" t="s">
        <v>75</v>
      </c>
      <c r="E56" s="45" t="s">
        <v>118</v>
      </c>
      <c r="F56" s="18" t="str">
        <f>IFERROR(VLOOKUP(E56,'[1]Designation with Pershift Cost'!$B$3:$C$25,2,0),"")</f>
        <v/>
      </c>
      <c r="G56" s="46" t="s">
        <v>27</v>
      </c>
      <c r="H56" s="46" t="s">
        <v>27</v>
      </c>
      <c r="I56" s="46" t="s">
        <v>27</v>
      </c>
      <c r="J56" s="46" t="s">
        <v>27</v>
      </c>
      <c r="K56" s="46" t="s">
        <v>27</v>
      </c>
      <c r="L56" s="46" t="s">
        <v>27</v>
      </c>
      <c r="M56" s="46" t="s">
        <v>27</v>
      </c>
      <c r="N56" s="46" t="s">
        <v>27</v>
      </c>
      <c r="O56" s="46" t="s">
        <v>27</v>
      </c>
      <c r="P56" s="46" t="s">
        <v>27</v>
      </c>
      <c r="Q56" s="47" t="s">
        <v>27</v>
      </c>
      <c r="R56" s="47" t="s">
        <v>27</v>
      </c>
      <c r="S56" s="47" t="s">
        <v>12</v>
      </c>
      <c r="T56" s="47" t="s">
        <v>12</v>
      </c>
      <c r="U56" s="47" t="s">
        <v>12</v>
      </c>
      <c r="V56" s="47" t="s">
        <v>11</v>
      </c>
      <c r="W56" s="47" t="s">
        <v>11</v>
      </c>
      <c r="X56" s="47" t="s">
        <v>11</v>
      </c>
      <c r="Y56" s="47" t="s">
        <v>26</v>
      </c>
      <c r="Z56" s="47" t="s">
        <v>11</v>
      </c>
      <c r="AA56" s="47" t="s">
        <v>11</v>
      </c>
      <c r="AB56" s="47" t="s">
        <v>11</v>
      </c>
      <c r="AC56" s="47" t="s">
        <v>11</v>
      </c>
      <c r="AD56" s="47" t="s">
        <v>11</v>
      </c>
      <c r="AE56" s="47" t="s">
        <v>11</v>
      </c>
      <c r="AF56" s="47" t="s">
        <v>10</v>
      </c>
      <c r="AG56" s="47" t="s">
        <v>26</v>
      </c>
      <c r="AH56" s="47" t="s">
        <v>27</v>
      </c>
      <c r="AI56" s="47" t="s">
        <v>10</v>
      </c>
      <c r="AJ56" s="47" t="s">
        <v>10</v>
      </c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8">
        <f t="shared" si="3"/>
        <v>3</v>
      </c>
      <c r="AX56" s="48">
        <f t="shared" si="4"/>
        <v>9</v>
      </c>
      <c r="AY56" s="48">
        <f t="shared" si="5"/>
        <v>3</v>
      </c>
      <c r="AZ56" s="48">
        <f t="shared" si="6"/>
        <v>0</v>
      </c>
      <c r="BA56" s="48">
        <f t="shared" si="7"/>
        <v>0</v>
      </c>
      <c r="BB56" s="48">
        <f t="shared" si="8"/>
        <v>0</v>
      </c>
      <c r="BC56" s="48">
        <f t="shared" si="9"/>
        <v>0</v>
      </c>
      <c r="BD56" s="48">
        <f t="shared" si="10"/>
        <v>0</v>
      </c>
      <c r="BE56" s="48">
        <f t="shared" si="11"/>
        <v>0</v>
      </c>
      <c r="BF56" s="48">
        <f t="shared" si="12"/>
        <v>0</v>
      </c>
      <c r="BG56" s="48">
        <f t="shared" si="13"/>
        <v>0</v>
      </c>
      <c r="BH56" s="48">
        <f t="shared" si="14"/>
        <v>0</v>
      </c>
      <c r="BI56" s="48">
        <f t="shared" si="15"/>
        <v>0</v>
      </c>
      <c r="BJ56" s="48">
        <f t="shared" si="16"/>
        <v>0</v>
      </c>
      <c r="BK56" s="47"/>
      <c r="BL56" s="47"/>
      <c r="BM56" s="48">
        <f t="shared" si="17"/>
        <v>2</v>
      </c>
      <c r="BN56" s="48">
        <f t="shared" si="18"/>
        <v>13</v>
      </c>
      <c r="BO56" s="49">
        <f t="shared" si="19"/>
        <v>15</v>
      </c>
      <c r="BP56" s="50">
        <f t="shared" si="32"/>
        <v>30</v>
      </c>
      <c r="BQ56" s="51">
        <f t="shared" si="21"/>
        <v>0</v>
      </c>
      <c r="BR56" s="51">
        <f t="shared" si="22"/>
        <v>0</v>
      </c>
      <c r="BS56" s="52"/>
      <c r="BU56" s="53">
        <f t="shared" si="46"/>
        <v>1</v>
      </c>
      <c r="BV56" s="54">
        <f t="shared" si="46"/>
        <v>1</v>
      </c>
      <c r="BW56" s="54">
        <f t="shared" si="46"/>
        <v>1</v>
      </c>
      <c r="BX56" s="54">
        <f t="shared" si="46"/>
        <v>1</v>
      </c>
      <c r="BY56" s="54">
        <f t="shared" si="46"/>
        <v>1</v>
      </c>
      <c r="BZ56" s="54">
        <f t="shared" si="46"/>
        <v>1</v>
      </c>
      <c r="CA56" s="54">
        <f t="shared" si="46"/>
        <v>1</v>
      </c>
      <c r="CB56" s="54">
        <f t="shared" si="46"/>
        <v>1</v>
      </c>
      <c r="CC56" s="54">
        <f t="shared" si="46"/>
        <v>1</v>
      </c>
      <c r="CD56" s="54">
        <f t="shared" si="46"/>
        <v>1</v>
      </c>
      <c r="CE56" s="54">
        <f t="shared" si="46"/>
        <v>1</v>
      </c>
      <c r="CF56" s="54">
        <f t="shared" si="46"/>
        <v>1</v>
      </c>
      <c r="CG56" s="54">
        <f t="shared" si="46"/>
        <v>0</v>
      </c>
      <c r="CH56" s="54">
        <f t="shared" si="46"/>
        <v>0</v>
      </c>
      <c r="CI56" s="54">
        <f t="shared" si="46"/>
        <v>0</v>
      </c>
      <c r="CJ56" s="54">
        <f t="shared" si="46"/>
        <v>0</v>
      </c>
      <c r="CK56" s="54">
        <f t="shared" si="47"/>
        <v>0</v>
      </c>
      <c r="CL56" s="54">
        <f t="shared" si="47"/>
        <v>0</v>
      </c>
      <c r="CM56" s="54">
        <f t="shared" si="47"/>
        <v>0</v>
      </c>
      <c r="CN56" s="54">
        <f t="shared" si="47"/>
        <v>1</v>
      </c>
      <c r="CO56" s="54">
        <f t="shared" si="47"/>
        <v>0</v>
      </c>
      <c r="CP56" s="54">
        <f t="shared" si="47"/>
        <v>0</v>
      </c>
      <c r="CQ56" s="54">
        <f t="shared" si="47"/>
        <v>0</v>
      </c>
      <c r="CR56" s="54">
        <f t="shared" si="47"/>
        <v>0</v>
      </c>
      <c r="CS56" s="54">
        <f t="shared" si="47"/>
        <v>0</v>
      </c>
      <c r="CT56" s="54">
        <f t="shared" si="47"/>
        <v>0</v>
      </c>
      <c r="CU56" s="54">
        <f t="shared" si="47"/>
        <v>0</v>
      </c>
      <c r="CV56" s="54">
        <f t="shared" si="47"/>
        <v>0</v>
      </c>
      <c r="CW56" s="54">
        <f t="shared" si="47"/>
        <v>0</v>
      </c>
      <c r="CX56" s="54">
        <f t="shared" si="40"/>
        <v>0</v>
      </c>
      <c r="CY56" s="54">
        <f t="shared" si="40"/>
        <v>0</v>
      </c>
      <c r="CZ56" s="54">
        <f t="shared" si="40"/>
        <v>0</v>
      </c>
      <c r="DA56" s="54">
        <f t="shared" si="40"/>
        <v>0</v>
      </c>
      <c r="DB56" s="54">
        <f t="shared" si="40"/>
        <v>0</v>
      </c>
      <c r="DC56" s="54">
        <f t="shared" si="40"/>
        <v>0</v>
      </c>
      <c r="DD56" s="54">
        <f t="shared" si="40"/>
        <v>0</v>
      </c>
      <c r="DE56" s="54">
        <f t="shared" si="40"/>
        <v>0</v>
      </c>
      <c r="DF56" s="54">
        <f t="shared" si="40"/>
        <v>0</v>
      </c>
      <c r="DG56" s="54">
        <f t="shared" si="40"/>
        <v>0</v>
      </c>
      <c r="DH56" s="54">
        <f t="shared" si="40"/>
        <v>0</v>
      </c>
      <c r="DI56" s="55">
        <f t="shared" si="40"/>
        <v>0</v>
      </c>
      <c r="DK56" s="53">
        <f t="shared" si="48"/>
        <v>0</v>
      </c>
      <c r="DL56" s="54">
        <f t="shared" si="48"/>
        <v>0</v>
      </c>
      <c r="DM56" s="54">
        <f t="shared" si="48"/>
        <v>0</v>
      </c>
      <c r="DN56" s="54">
        <f t="shared" si="48"/>
        <v>0</v>
      </c>
      <c r="DO56" s="54">
        <f t="shared" si="48"/>
        <v>0</v>
      </c>
      <c r="DP56" s="54">
        <f t="shared" si="48"/>
        <v>0</v>
      </c>
      <c r="DQ56" s="54">
        <f t="shared" si="48"/>
        <v>0</v>
      </c>
      <c r="DR56" s="54">
        <f t="shared" si="48"/>
        <v>0</v>
      </c>
      <c r="DS56" s="54">
        <f t="shared" si="48"/>
        <v>0</v>
      </c>
      <c r="DT56" s="54">
        <f t="shared" si="48"/>
        <v>0</v>
      </c>
      <c r="DU56" s="54">
        <f t="shared" si="48"/>
        <v>0</v>
      </c>
      <c r="DV56" s="54">
        <f t="shared" si="48"/>
        <v>0</v>
      </c>
      <c r="DW56" s="54">
        <f t="shared" si="48"/>
        <v>0</v>
      </c>
      <c r="DX56" s="54">
        <f t="shared" si="48"/>
        <v>0</v>
      </c>
      <c r="DY56" s="54">
        <f t="shared" si="48"/>
        <v>0</v>
      </c>
      <c r="DZ56" s="54">
        <f t="shared" si="48"/>
        <v>0</v>
      </c>
      <c r="EA56" s="54">
        <f t="shared" si="49"/>
        <v>0</v>
      </c>
      <c r="EB56" s="54">
        <f t="shared" si="49"/>
        <v>0</v>
      </c>
      <c r="EC56" s="54">
        <f t="shared" si="49"/>
        <v>0</v>
      </c>
      <c r="ED56" s="54">
        <f t="shared" si="49"/>
        <v>0</v>
      </c>
      <c r="EE56" s="54">
        <f t="shared" si="49"/>
        <v>0</v>
      </c>
      <c r="EF56" s="54">
        <f t="shared" si="49"/>
        <v>0</v>
      </c>
      <c r="EG56" s="54">
        <f t="shared" si="49"/>
        <v>0</v>
      </c>
      <c r="EH56" s="54">
        <f t="shared" si="49"/>
        <v>0</v>
      </c>
      <c r="EI56" s="54">
        <f t="shared" si="49"/>
        <v>0</v>
      </c>
      <c r="EJ56" s="54">
        <f t="shared" si="49"/>
        <v>0</v>
      </c>
      <c r="EK56" s="54">
        <f t="shared" si="49"/>
        <v>0</v>
      </c>
      <c r="EL56" s="54">
        <f t="shared" si="49"/>
        <v>0</v>
      </c>
      <c r="EM56" s="54">
        <f t="shared" si="49"/>
        <v>0</v>
      </c>
      <c r="EN56" s="54">
        <f t="shared" si="41"/>
        <v>0</v>
      </c>
      <c r="EO56" s="54">
        <f t="shared" si="41"/>
        <v>0</v>
      </c>
      <c r="EP56" s="54">
        <f t="shared" si="41"/>
        <v>0</v>
      </c>
      <c r="EQ56" s="54">
        <f t="shared" si="41"/>
        <v>0</v>
      </c>
      <c r="ER56" s="54">
        <f t="shared" si="41"/>
        <v>0</v>
      </c>
      <c r="ES56" s="54">
        <f t="shared" si="41"/>
        <v>0</v>
      </c>
      <c r="ET56" s="54">
        <f t="shared" si="41"/>
        <v>0</v>
      </c>
      <c r="EU56" s="54">
        <f t="shared" si="41"/>
        <v>0</v>
      </c>
      <c r="EV56" s="54">
        <f t="shared" si="41"/>
        <v>0</v>
      </c>
      <c r="EW56" s="54">
        <f t="shared" si="41"/>
        <v>0</v>
      </c>
      <c r="EX56" s="54">
        <f t="shared" si="41"/>
        <v>0</v>
      </c>
      <c r="EY56" s="55">
        <f t="shared" si="41"/>
        <v>0</v>
      </c>
      <c r="FA56" s="56" t="str">
        <f t="shared" si="29"/>
        <v>Non Compliance</v>
      </c>
      <c r="FB56" s="56" t="str">
        <f t="shared" si="30"/>
        <v>Compliance</v>
      </c>
      <c r="FC56" s="56" t="str">
        <f t="shared" si="31"/>
        <v>Compliance</v>
      </c>
      <c r="FD56" s="1">
        <f>VLOOKUP(C56,[2]SALARY!$B$9:$H$110,7,0)</f>
        <v>15</v>
      </c>
      <c r="FE56" s="68">
        <f t="shared" si="33"/>
        <v>0</v>
      </c>
    </row>
    <row r="57" spans="2:161" ht="20.100000000000001" customHeight="1" thickBot="1" x14ac:dyDescent="0.3">
      <c r="B57" s="42">
        <v>44</v>
      </c>
      <c r="C57" s="43">
        <v>5559</v>
      </c>
      <c r="D57" s="44" t="s">
        <v>82</v>
      </c>
      <c r="E57" s="45" t="s">
        <v>118</v>
      </c>
      <c r="F57" s="18" t="str">
        <f>IFERROR(VLOOKUP(E57,'[1]Designation with Pershift Cost'!$B$3:$C$25,2,0),"")</f>
        <v/>
      </c>
      <c r="G57" s="126" t="s">
        <v>10</v>
      </c>
      <c r="H57" s="46" t="s">
        <v>10</v>
      </c>
      <c r="I57" s="126" t="s">
        <v>10</v>
      </c>
      <c r="J57" s="46" t="s">
        <v>10</v>
      </c>
      <c r="K57" s="46" t="s">
        <v>10</v>
      </c>
      <c r="L57" s="118" t="s">
        <v>10</v>
      </c>
      <c r="M57" s="46" t="s">
        <v>26</v>
      </c>
      <c r="N57" s="46" t="s">
        <v>10</v>
      </c>
      <c r="O57" s="133" t="s">
        <v>10</v>
      </c>
      <c r="P57" s="133" t="s">
        <v>10</v>
      </c>
      <c r="Q57" s="47" t="s">
        <v>27</v>
      </c>
      <c r="R57" s="47" t="s">
        <v>10</v>
      </c>
      <c r="S57" s="47" t="s">
        <v>10</v>
      </c>
      <c r="T57" s="47" t="s">
        <v>26</v>
      </c>
      <c r="U57" s="47" t="s">
        <v>10</v>
      </c>
      <c r="V57" s="47" t="s">
        <v>10</v>
      </c>
      <c r="W57" s="47" t="s">
        <v>10</v>
      </c>
      <c r="X57" s="47" t="s">
        <v>10</v>
      </c>
      <c r="Y57" s="47" t="s">
        <v>10</v>
      </c>
      <c r="Z57" s="47" t="s">
        <v>10</v>
      </c>
      <c r="AA57" s="47" t="s">
        <v>26</v>
      </c>
      <c r="AB57" s="47" t="s">
        <v>10</v>
      </c>
      <c r="AC57" s="47" t="s">
        <v>10</v>
      </c>
      <c r="AD57" s="47" t="s">
        <v>27</v>
      </c>
      <c r="AE57" s="47" t="s">
        <v>10</v>
      </c>
      <c r="AF57" s="47" t="s">
        <v>12</v>
      </c>
      <c r="AG57" s="47" t="s">
        <v>12</v>
      </c>
      <c r="AH57" s="47" t="s">
        <v>26</v>
      </c>
      <c r="AI57" s="47" t="s">
        <v>12</v>
      </c>
      <c r="AJ57" s="47" t="s">
        <v>12</v>
      </c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8">
        <f t="shared" si="3"/>
        <v>20</v>
      </c>
      <c r="AX57" s="48">
        <f t="shared" si="4"/>
        <v>0</v>
      </c>
      <c r="AY57" s="48">
        <f t="shared" si="5"/>
        <v>4</v>
      </c>
      <c r="AZ57" s="48">
        <f t="shared" si="6"/>
        <v>0</v>
      </c>
      <c r="BA57" s="48">
        <f t="shared" si="7"/>
        <v>0</v>
      </c>
      <c r="BB57" s="48">
        <f t="shared" si="8"/>
        <v>0</v>
      </c>
      <c r="BC57" s="48">
        <f t="shared" si="9"/>
        <v>0</v>
      </c>
      <c r="BD57" s="48">
        <f t="shared" si="10"/>
        <v>0</v>
      </c>
      <c r="BE57" s="48">
        <f t="shared" si="11"/>
        <v>0</v>
      </c>
      <c r="BF57" s="48">
        <f t="shared" si="12"/>
        <v>0</v>
      </c>
      <c r="BG57" s="48">
        <f t="shared" si="13"/>
        <v>0</v>
      </c>
      <c r="BH57" s="48">
        <f t="shared" si="14"/>
        <v>0</v>
      </c>
      <c r="BI57" s="48">
        <f t="shared" si="15"/>
        <v>0</v>
      </c>
      <c r="BJ57" s="48">
        <f t="shared" si="16"/>
        <v>0</v>
      </c>
      <c r="BK57" s="47"/>
      <c r="BL57" s="47"/>
      <c r="BM57" s="48">
        <f t="shared" si="17"/>
        <v>4</v>
      </c>
      <c r="BN57" s="48">
        <f t="shared" si="18"/>
        <v>2</v>
      </c>
      <c r="BO57" s="49">
        <f t="shared" si="19"/>
        <v>24</v>
      </c>
      <c r="BP57" s="50">
        <f t="shared" si="32"/>
        <v>30</v>
      </c>
      <c r="BQ57" s="51">
        <f t="shared" si="21"/>
        <v>0</v>
      </c>
      <c r="BR57" s="51">
        <f t="shared" si="22"/>
        <v>0</v>
      </c>
      <c r="BS57" s="52"/>
      <c r="BU57" s="53">
        <f t="shared" si="46"/>
        <v>0</v>
      </c>
      <c r="BV57" s="54">
        <f t="shared" si="46"/>
        <v>0</v>
      </c>
      <c r="BW57" s="54">
        <f t="shared" si="46"/>
        <v>0</v>
      </c>
      <c r="BX57" s="54">
        <f t="shared" si="46"/>
        <v>0</v>
      </c>
      <c r="BY57" s="54">
        <f t="shared" si="46"/>
        <v>0</v>
      </c>
      <c r="BZ57" s="54">
        <f t="shared" si="46"/>
        <v>0</v>
      </c>
      <c r="CA57" s="54">
        <f t="shared" si="46"/>
        <v>0</v>
      </c>
      <c r="CB57" s="54">
        <f t="shared" si="46"/>
        <v>0</v>
      </c>
      <c r="CC57" s="54">
        <f t="shared" si="46"/>
        <v>0</v>
      </c>
      <c r="CD57" s="54">
        <f t="shared" si="46"/>
        <v>0</v>
      </c>
      <c r="CE57" s="54">
        <f t="shared" si="46"/>
        <v>0</v>
      </c>
      <c r="CF57" s="54">
        <f t="shared" si="46"/>
        <v>0</v>
      </c>
      <c r="CG57" s="54">
        <f t="shared" si="46"/>
        <v>0</v>
      </c>
      <c r="CH57" s="54">
        <f t="shared" si="46"/>
        <v>0</v>
      </c>
      <c r="CI57" s="54">
        <f t="shared" si="46"/>
        <v>0</v>
      </c>
      <c r="CJ57" s="54">
        <f t="shared" si="46"/>
        <v>0</v>
      </c>
      <c r="CK57" s="54">
        <f t="shared" si="47"/>
        <v>0</v>
      </c>
      <c r="CL57" s="54">
        <f t="shared" si="47"/>
        <v>0</v>
      </c>
      <c r="CM57" s="54">
        <f t="shared" si="47"/>
        <v>0</v>
      </c>
      <c r="CN57" s="54">
        <f t="shared" si="47"/>
        <v>0</v>
      </c>
      <c r="CO57" s="54">
        <f t="shared" si="47"/>
        <v>0</v>
      </c>
      <c r="CP57" s="54">
        <f t="shared" si="47"/>
        <v>0</v>
      </c>
      <c r="CQ57" s="54">
        <f t="shared" si="47"/>
        <v>0</v>
      </c>
      <c r="CR57" s="54">
        <f t="shared" si="47"/>
        <v>0</v>
      </c>
      <c r="CS57" s="54">
        <f t="shared" si="47"/>
        <v>0</v>
      </c>
      <c r="CT57" s="54">
        <f t="shared" si="47"/>
        <v>0</v>
      </c>
      <c r="CU57" s="54">
        <f t="shared" si="47"/>
        <v>0</v>
      </c>
      <c r="CV57" s="54">
        <f t="shared" si="47"/>
        <v>0</v>
      </c>
      <c r="CW57" s="54">
        <f t="shared" si="47"/>
        <v>0</v>
      </c>
      <c r="CX57" s="54">
        <f t="shared" si="40"/>
        <v>0</v>
      </c>
      <c r="CY57" s="54">
        <f t="shared" si="40"/>
        <v>0</v>
      </c>
      <c r="CZ57" s="54">
        <f t="shared" si="40"/>
        <v>0</v>
      </c>
      <c r="DA57" s="54">
        <f t="shared" si="40"/>
        <v>0</v>
      </c>
      <c r="DB57" s="54">
        <f t="shared" si="40"/>
        <v>0</v>
      </c>
      <c r="DC57" s="54">
        <f t="shared" si="40"/>
        <v>0</v>
      </c>
      <c r="DD57" s="54">
        <f t="shared" si="40"/>
        <v>0</v>
      </c>
      <c r="DE57" s="54">
        <f t="shared" si="40"/>
        <v>0</v>
      </c>
      <c r="DF57" s="54">
        <f t="shared" si="40"/>
        <v>0</v>
      </c>
      <c r="DG57" s="54">
        <f t="shared" si="40"/>
        <v>0</v>
      </c>
      <c r="DH57" s="54">
        <f t="shared" si="40"/>
        <v>0</v>
      </c>
      <c r="DI57" s="55">
        <f t="shared" si="40"/>
        <v>0</v>
      </c>
      <c r="DK57" s="53">
        <f t="shared" si="48"/>
        <v>0</v>
      </c>
      <c r="DL57" s="54">
        <f t="shared" si="48"/>
        <v>0</v>
      </c>
      <c r="DM57" s="54">
        <f t="shared" si="48"/>
        <v>0</v>
      </c>
      <c r="DN57" s="54">
        <f t="shared" si="48"/>
        <v>0</v>
      </c>
      <c r="DO57" s="54">
        <f t="shared" si="48"/>
        <v>0</v>
      </c>
      <c r="DP57" s="54">
        <f t="shared" si="48"/>
        <v>0</v>
      </c>
      <c r="DQ57" s="54">
        <f t="shared" si="48"/>
        <v>0</v>
      </c>
      <c r="DR57" s="54">
        <f t="shared" si="48"/>
        <v>0</v>
      </c>
      <c r="DS57" s="54">
        <f t="shared" si="48"/>
        <v>0</v>
      </c>
      <c r="DT57" s="54">
        <f t="shared" si="48"/>
        <v>0</v>
      </c>
      <c r="DU57" s="54">
        <f t="shared" si="48"/>
        <v>0</v>
      </c>
      <c r="DV57" s="54">
        <f t="shared" si="48"/>
        <v>0</v>
      </c>
      <c r="DW57" s="54">
        <f t="shared" si="48"/>
        <v>0</v>
      </c>
      <c r="DX57" s="54">
        <f t="shared" si="48"/>
        <v>0</v>
      </c>
      <c r="DY57" s="54">
        <f t="shared" si="48"/>
        <v>0</v>
      </c>
      <c r="DZ57" s="54">
        <f t="shared" si="48"/>
        <v>0</v>
      </c>
      <c r="EA57" s="54">
        <f t="shared" si="49"/>
        <v>0</v>
      </c>
      <c r="EB57" s="54">
        <f t="shared" si="49"/>
        <v>0</v>
      </c>
      <c r="EC57" s="54">
        <f t="shared" si="49"/>
        <v>0</v>
      </c>
      <c r="ED57" s="54">
        <f t="shared" si="49"/>
        <v>0</v>
      </c>
      <c r="EE57" s="54">
        <f t="shared" si="49"/>
        <v>0</v>
      </c>
      <c r="EF57" s="54">
        <f t="shared" si="49"/>
        <v>0</v>
      </c>
      <c r="EG57" s="54">
        <f t="shared" si="49"/>
        <v>0</v>
      </c>
      <c r="EH57" s="54">
        <f t="shared" si="49"/>
        <v>0</v>
      </c>
      <c r="EI57" s="54">
        <f t="shared" si="49"/>
        <v>0</v>
      </c>
      <c r="EJ57" s="54">
        <f t="shared" si="49"/>
        <v>0</v>
      </c>
      <c r="EK57" s="54">
        <f t="shared" si="49"/>
        <v>0</v>
      </c>
      <c r="EL57" s="54">
        <f t="shared" si="49"/>
        <v>0</v>
      </c>
      <c r="EM57" s="54">
        <f t="shared" si="49"/>
        <v>0</v>
      </c>
      <c r="EN57" s="54">
        <f t="shared" si="41"/>
        <v>0</v>
      </c>
      <c r="EO57" s="54">
        <f t="shared" si="41"/>
        <v>0</v>
      </c>
      <c r="EP57" s="54">
        <f t="shared" si="41"/>
        <v>0</v>
      </c>
      <c r="EQ57" s="54">
        <f t="shared" si="41"/>
        <v>0</v>
      </c>
      <c r="ER57" s="54">
        <f t="shared" si="41"/>
        <v>0</v>
      </c>
      <c r="ES57" s="54">
        <f t="shared" si="41"/>
        <v>0</v>
      </c>
      <c r="ET57" s="54">
        <f t="shared" si="41"/>
        <v>0</v>
      </c>
      <c r="EU57" s="54">
        <f t="shared" si="41"/>
        <v>0</v>
      </c>
      <c r="EV57" s="54">
        <f t="shared" si="41"/>
        <v>0</v>
      </c>
      <c r="EW57" s="54">
        <f t="shared" si="41"/>
        <v>0</v>
      </c>
      <c r="EX57" s="54">
        <f t="shared" si="41"/>
        <v>0</v>
      </c>
      <c r="EY57" s="55">
        <f t="shared" si="41"/>
        <v>0</v>
      </c>
      <c r="FA57" s="56" t="str">
        <f t="shared" si="29"/>
        <v>Compliance</v>
      </c>
      <c r="FB57" s="56" t="str">
        <f t="shared" si="30"/>
        <v>Compliance</v>
      </c>
      <c r="FC57" s="56" t="str">
        <f t="shared" si="31"/>
        <v>Compliance</v>
      </c>
      <c r="FD57" s="1">
        <f>VLOOKUP(C57,[2]SALARY!$B$9:$H$110,7,0)</f>
        <v>24</v>
      </c>
      <c r="FE57" s="68">
        <f t="shared" si="33"/>
        <v>0</v>
      </c>
    </row>
    <row r="58" spans="2:161" ht="20.100000000000001" customHeight="1" thickBot="1" x14ac:dyDescent="0.3">
      <c r="B58" s="42">
        <v>45</v>
      </c>
      <c r="C58" s="117">
        <v>5560</v>
      </c>
      <c r="D58" s="44" t="s">
        <v>83</v>
      </c>
      <c r="E58" s="45" t="s">
        <v>118</v>
      </c>
      <c r="F58" s="18" t="str">
        <f>IFERROR(VLOOKUP(E58,'[1]Designation with Pershift Cost'!$B$3:$C$25,2,0),"")</f>
        <v/>
      </c>
      <c r="G58" s="46" t="s">
        <v>27</v>
      </c>
      <c r="H58" s="46" t="s">
        <v>11</v>
      </c>
      <c r="I58" s="126" t="s">
        <v>10</v>
      </c>
      <c r="J58" s="46" t="s">
        <v>11</v>
      </c>
      <c r="K58" s="133" t="s">
        <v>11</v>
      </c>
      <c r="L58" s="126" t="s">
        <v>11</v>
      </c>
      <c r="M58" s="46" t="s">
        <v>26</v>
      </c>
      <c r="N58" s="46" t="s">
        <v>11</v>
      </c>
      <c r="O58" s="46" t="s">
        <v>11</v>
      </c>
      <c r="P58" s="133" t="s">
        <v>11</v>
      </c>
      <c r="Q58" s="47" t="s">
        <v>11</v>
      </c>
      <c r="R58" s="47" t="s">
        <v>11</v>
      </c>
      <c r="S58" s="47" t="s">
        <v>11</v>
      </c>
      <c r="T58" s="47" t="s">
        <v>26</v>
      </c>
      <c r="U58" s="47" t="s">
        <v>11</v>
      </c>
      <c r="V58" s="47" t="s">
        <v>11</v>
      </c>
      <c r="W58" s="47" t="s">
        <v>11</v>
      </c>
      <c r="X58" s="47" t="s">
        <v>27</v>
      </c>
      <c r="Y58" s="191" t="s">
        <v>11</v>
      </c>
      <c r="Z58" s="47" t="s">
        <v>11</v>
      </c>
      <c r="AA58" s="47" t="s">
        <v>26</v>
      </c>
      <c r="AB58" s="47" t="s">
        <v>11</v>
      </c>
      <c r="AC58" s="47" t="s">
        <v>11</v>
      </c>
      <c r="AD58" s="47" t="s">
        <v>11</v>
      </c>
      <c r="AE58" s="47" t="s">
        <v>27</v>
      </c>
      <c r="AF58" s="47" t="s">
        <v>10</v>
      </c>
      <c r="AG58" s="47" t="s">
        <v>26</v>
      </c>
      <c r="AH58" s="47" t="s">
        <v>27</v>
      </c>
      <c r="AI58" s="47" t="s">
        <v>10</v>
      </c>
      <c r="AJ58" s="47" t="s">
        <v>27</v>
      </c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8">
        <f t="shared" si="3"/>
        <v>3</v>
      </c>
      <c r="AX58" s="48">
        <f t="shared" si="4"/>
        <v>18</v>
      </c>
      <c r="AY58" s="48">
        <f t="shared" si="5"/>
        <v>0</v>
      </c>
      <c r="AZ58" s="48">
        <f t="shared" si="6"/>
        <v>0</v>
      </c>
      <c r="BA58" s="48">
        <f t="shared" si="7"/>
        <v>0</v>
      </c>
      <c r="BB58" s="48">
        <f t="shared" si="8"/>
        <v>0</v>
      </c>
      <c r="BC58" s="48">
        <f t="shared" si="9"/>
        <v>0</v>
      </c>
      <c r="BD58" s="48">
        <f t="shared" si="10"/>
        <v>0</v>
      </c>
      <c r="BE58" s="48">
        <f t="shared" si="11"/>
        <v>0</v>
      </c>
      <c r="BF58" s="48">
        <f t="shared" si="12"/>
        <v>0</v>
      </c>
      <c r="BG58" s="48">
        <f t="shared" si="13"/>
        <v>0</v>
      </c>
      <c r="BH58" s="48">
        <f t="shared" si="14"/>
        <v>0</v>
      </c>
      <c r="BI58" s="48">
        <f t="shared" si="15"/>
        <v>0</v>
      </c>
      <c r="BJ58" s="48">
        <f t="shared" si="16"/>
        <v>0</v>
      </c>
      <c r="BK58" s="47"/>
      <c r="BL58" s="47"/>
      <c r="BM58" s="48">
        <f t="shared" si="17"/>
        <v>4</v>
      </c>
      <c r="BN58" s="48">
        <f t="shared" si="18"/>
        <v>5</v>
      </c>
      <c r="BO58" s="49">
        <f t="shared" si="19"/>
        <v>21</v>
      </c>
      <c r="BP58" s="50">
        <f t="shared" si="32"/>
        <v>30</v>
      </c>
      <c r="BQ58" s="51">
        <f t="shared" si="21"/>
        <v>0</v>
      </c>
      <c r="BR58" s="51">
        <f t="shared" si="22"/>
        <v>0</v>
      </c>
      <c r="BS58" s="52"/>
      <c r="BU58" s="53">
        <f t="shared" si="46"/>
        <v>0</v>
      </c>
      <c r="BV58" s="54">
        <f t="shared" si="46"/>
        <v>0</v>
      </c>
      <c r="BW58" s="54">
        <f t="shared" si="46"/>
        <v>0</v>
      </c>
      <c r="BX58" s="54">
        <f t="shared" si="46"/>
        <v>0</v>
      </c>
      <c r="BY58" s="54">
        <f t="shared" si="46"/>
        <v>0</v>
      </c>
      <c r="BZ58" s="54">
        <f t="shared" si="46"/>
        <v>0</v>
      </c>
      <c r="CA58" s="54">
        <f t="shared" si="46"/>
        <v>0</v>
      </c>
      <c r="CB58" s="54">
        <f t="shared" si="46"/>
        <v>0</v>
      </c>
      <c r="CC58" s="54">
        <f t="shared" si="46"/>
        <v>0</v>
      </c>
      <c r="CD58" s="54">
        <f t="shared" si="46"/>
        <v>0</v>
      </c>
      <c r="CE58" s="54">
        <f t="shared" si="46"/>
        <v>0</v>
      </c>
      <c r="CF58" s="54">
        <f t="shared" si="46"/>
        <v>0</v>
      </c>
      <c r="CG58" s="54">
        <f t="shared" si="46"/>
        <v>0</v>
      </c>
      <c r="CH58" s="54">
        <f t="shared" si="46"/>
        <v>0</v>
      </c>
      <c r="CI58" s="54">
        <f t="shared" si="46"/>
        <v>0</v>
      </c>
      <c r="CJ58" s="54">
        <f t="shared" si="46"/>
        <v>0</v>
      </c>
      <c r="CK58" s="54">
        <f t="shared" si="47"/>
        <v>0</v>
      </c>
      <c r="CL58" s="54">
        <f t="shared" si="47"/>
        <v>0</v>
      </c>
      <c r="CM58" s="54">
        <f t="shared" si="47"/>
        <v>0</v>
      </c>
      <c r="CN58" s="54">
        <f t="shared" si="47"/>
        <v>0</v>
      </c>
      <c r="CO58" s="54">
        <f t="shared" si="47"/>
        <v>0</v>
      </c>
      <c r="CP58" s="54">
        <f t="shared" si="47"/>
        <v>0</v>
      </c>
      <c r="CQ58" s="54">
        <f t="shared" si="47"/>
        <v>0</v>
      </c>
      <c r="CR58" s="54">
        <f t="shared" si="47"/>
        <v>0</v>
      </c>
      <c r="CS58" s="54">
        <f t="shared" si="47"/>
        <v>0</v>
      </c>
      <c r="CT58" s="54">
        <f t="shared" si="47"/>
        <v>0</v>
      </c>
      <c r="CU58" s="54">
        <f t="shared" si="47"/>
        <v>0</v>
      </c>
      <c r="CV58" s="54">
        <f t="shared" si="47"/>
        <v>0</v>
      </c>
      <c r="CW58" s="54">
        <f t="shared" si="47"/>
        <v>0</v>
      </c>
      <c r="CX58" s="54">
        <f t="shared" si="40"/>
        <v>0</v>
      </c>
      <c r="CY58" s="54">
        <f t="shared" si="40"/>
        <v>0</v>
      </c>
      <c r="CZ58" s="54">
        <f t="shared" si="40"/>
        <v>0</v>
      </c>
      <c r="DA58" s="54">
        <f t="shared" si="40"/>
        <v>0</v>
      </c>
      <c r="DB58" s="54">
        <f t="shared" si="40"/>
        <v>0</v>
      </c>
      <c r="DC58" s="54">
        <f t="shared" si="40"/>
        <v>0</v>
      </c>
      <c r="DD58" s="54">
        <f t="shared" si="40"/>
        <v>0</v>
      </c>
      <c r="DE58" s="54">
        <f t="shared" si="40"/>
        <v>0</v>
      </c>
      <c r="DF58" s="54">
        <f t="shared" si="40"/>
        <v>0</v>
      </c>
      <c r="DG58" s="54">
        <f t="shared" si="40"/>
        <v>0</v>
      </c>
      <c r="DH58" s="54">
        <f t="shared" si="40"/>
        <v>0</v>
      </c>
      <c r="DI58" s="55">
        <f t="shared" si="40"/>
        <v>0</v>
      </c>
      <c r="DK58" s="53">
        <f t="shared" si="48"/>
        <v>0</v>
      </c>
      <c r="DL58" s="54">
        <f t="shared" si="48"/>
        <v>0</v>
      </c>
      <c r="DM58" s="54">
        <f t="shared" si="48"/>
        <v>0</v>
      </c>
      <c r="DN58" s="54">
        <f t="shared" si="48"/>
        <v>0</v>
      </c>
      <c r="DO58" s="54">
        <f t="shared" si="48"/>
        <v>0</v>
      </c>
      <c r="DP58" s="54">
        <f t="shared" si="48"/>
        <v>0</v>
      </c>
      <c r="DQ58" s="54">
        <f t="shared" si="48"/>
        <v>0</v>
      </c>
      <c r="DR58" s="54">
        <f t="shared" si="48"/>
        <v>0</v>
      </c>
      <c r="DS58" s="54">
        <f t="shared" si="48"/>
        <v>0</v>
      </c>
      <c r="DT58" s="54">
        <f t="shared" si="48"/>
        <v>0</v>
      </c>
      <c r="DU58" s="54">
        <f t="shared" si="48"/>
        <v>0</v>
      </c>
      <c r="DV58" s="54">
        <f t="shared" si="48"/>
        <v>0</v>
      </c>
      <c r="DW58" s="54">
        <f t="shared" si="48"/>
        <v>0</v>
      </c>
      <c r="DX58" s="54">
        <f t="shared" si="48"/>
        <v>0</v>
      </c>
      <c r="DY58" s="54">
        <f t="shared" si="48"/>
        <v>0</v>
      </c>
      <c r="DZ58" s="54">
        <f t="shared" si="48"/>
        <v>0</v>
      </c>
      <c r="EA58" s="54">
        <f t="shared" si="49"/>
        <v>0</v>
      </c>
      <c r="EB58" s="54">
        <f t="shared" si="49"/>
        <v>0</v>
      </c>
      <c r="EC58" s="54">
        <f t="shared" si="49"/>
        <v>0</v>
      </c>
      <c r="ED58" s="54">
        <f t="shared" si="49"/>
        <v>0</v>
      </c>
      <c r="EE58" s="54">
        <f t="shared" si="49"/>
        <v>0</v>
      </c>
      <c r="EF58" s="54">
        <f t="shared" si="49"/>
        <v>0</v>
      </c>
      <c r="EG58" s="54">
        <f t="shared" si="49"/>
        <v>0</v>
      </c>
      <c r="EH58" s="54">
        <f t="shared" si="49"/>
        <v>0</v>
      </c>
      <c r="EI58" s="54">
        <f t="shared" si="49"/>
        <v>0</v>
      </c>
      <c r="EJ58" s="54">
        <f t="shared" si="49"/>
        <v>0</v>
      </c>
      <c r="EK58" s="54">
        <f t="shared" si="49"/>
        <v>0</v>
      </c>
      <c r="EL58" s="54">
        <f t="shared" si="49"/>
        <v>0</v>
      </c>
      <c r="EM58" s="54">
        <f t="shared" si="49"/>
        <v>0</v>
      </c>
      <c r="EN58" s="54">
        <f t="shared" si="41"/>
        <v>0</v>
      </c>
      <c r="EO58" s="54">
        <f t="shared" si="41"/>
        <v>0</v>
      </c>
      <c r="EP58" s="54">
        <f t="shared" si="41"/>
        <v>0</v>
      </c>
      <c r="EQ58" s="54">
        <f t="shared" si="41"/>
        <v>0</v>
      </c>
      <c r="ER58" s="54">
        <f t="shared" si="41"/>
        <v>0</v>
      </c>
      <c r="ES58" s="54">
        <f t="shared" si="41"/>
        <v>0</v>
      </c>
      <c r="ET58" s="54">
        <f t="shared" si="41"/>
        <v>0</v>
      </c>
      <c r="EU58" s="54">
        <f t="shared" si="41"/>
        <v>0</v>
      </c>
      <c r="EV58" s="54">
        <f t="shared" si="41"/>
        <v>0</v>
      </c>
      <c r="EW58" s="54">
        <f t="shared" si="41"/>
        <v>0</v>
      </c>
      <c r="EX58" s="54">
        <f t="shared" si="41"/>
        <v>0</v>
      </c>
      <c r="EY58" s="55">
        <f t="shared" si="41"/>
        <v>0</v>
      </c>
      <c r="FA58" s="56" t="str">
        <f t="shared" si="29"/>
        <v>Compliance</v>
      </c>
      <c r="FB58" s="56" t="str">
        <f t="shared" si="30"/>
        <v>Compliance</v>
      </c>
      <c r="FC58" s="56" t="str">
        <f t="shared" si="31"/>
        <v>Compliance</v>
      </c>
      <c r="FD58" s="1">
        <f>VLOOKUP(C58,[2]SALARY!$B$9:$H$110,7,0)</f>
        <v>21</v>
      </c>
      <c r="FE58" s="68">
        <f t="shared" si="33"/>
        <v>0</v>
      </c>
    </row>
    <row r="59" spans="2:161" ht="20.100000000000001" customHeight="1" thickBot="1" x14ac:dyDescent="0.3">
      <c r="B59" s="42">
        <v>46</v>
      </c>
      <c r="C59" s="43">
        <v>5570</v>
      </c>
      <c r="D59" s="44" t="s">
        <v>75</v>
      </c>
      <c r="E59" s="45" t="s">
        <v>118</v>
      </c>
      <c r="F59" s="18" t="str">
        <f>IFERROR(VLOOKUP(E59,'[1]Designation with Pershift Cost'!$B$3:$C$25,2,0),"")</f>
        <v/>
      </c>
      <c r="G59" s="46" t="s">
        <v>11</v>
      </c>
      <c r="H59" s="46" t="s">
        <v>11</v>
      </c>
      <c r="I59" s="46" t="s">
        <v>26</v>
      </c>
      <c r="J59" s="46" t="s">
        <v>11</v>
      </c>
      <c r="K59" s="133" t="s">
        <v>11</v>
      </c>
      <c r="L59" s="118" t="s">
        <v>10</v>
      </c>
      <c r="M59" s="46" t="s">
        <v>10</v>
      </c>
      <c r="N59" s="46" t="s">
        <v>10</v>
      </c>
      <c r="O59" s="46" t="s">
        <v>26</v>
      </c>
      <c r="P59" s="133" t="s">
        <v>10</v>
      </c>
      <c r="Q59" s="46" t="s">
        <v>10</v>
      </c>
      <c r="R59" s="46" t="s">
        <v>10</v>
      </c>
      <c r="S59" s="46" t="s">
        <v>10</v>
      </c>
      <c r="T59" s="46" t="s">
        <v>10</v>
      </c>
      <c r="U59" s="46" t="s">
        <v>10</v>
      </c>
      <c r="V59" s="46" t="s">
        <v>26</v>
      </c>
      <c r="W59" s="46" t="s">
        <v>27</v>
      </c>
      <c r="X59" s="46" t="s">
        <v>12</v>
      </c>
      <c r="Y59" s="46" t="s">
        <v>12</v>
      </c>
      <c r="Z59" s="46" t="s">
        <v>12</v>
      </c>
      <c r="AA59" s="46" t="s">
        <v>12</v>
      </c>
      <c r="AB59" s="46" t="s">
        <v>12</v>
      </c>
      <c r="AC59" s="46" t="s">
        <v>26</v>
      </c>
      <c r="AD59" s="47" t="s">
        <v>12</v>
      </c>
      <c r="AE59" s="47" t="s">
        <v>12</v>
      </c>
      <c r="AF59" s="47" t="s">
        <v>11</v>
      </c>
      <c r="AG59" s="47" t="s">
        <v>11</v>
      </c>
      <c r="AH59" s="47" t="s">
        <v>11</v>
      </c>
      <c r="AI59" s="47" t="s">
        <v>11</v>
      </c>
      <c r="AJ59" s="47" t="s">
        <v>11</v>
      </c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8">
        <f t="shared" si="3"/>
        <v>9</v>
      </c>
      <c r="AX59" s="48">
        <f t="shared" si="4"/>
        <v>9</v>
      </c>
      <c r="AY59" s="48">
        <f t="shared" si="5"/>
        <v>7</v>
      </c>
      <c r="AZ59" s="48">
        <f t="shared" si="6"/>
        <v>0</v>
      </c>
      <c r="BA59" s="48">
        <f t="shared" si="7"/>
        <v>0</v>
      </c>
      <c r="BB59" s="48">
        <f t="shared" si="8"/>
        <v>0</v>
      </c>
      <c r="BC59" s="48">
        <f t="shared" si="9"/>
        <v>0</v>
      </c>
      <c r="BD59" s="48">
        <f t="shared" si="10"/>
        <v>0</v>
      </c>
      <c r="BE59" s="48">
        <f t="shared" si="11"/>
        <v>0</v>
      </c>
      <c r="BF59" s="48">
        <f t="shared" si="12"/>
        <v>0</v>
      </c>
      <c r="BG59" s="48">
        <f t="shared" si="13"/>
        <v>0</v>
      </c>
      <c r="BH59" s="48">
        <f t="shared" si="14"/>
        <v>0</v>
      </c>
      <c r="BI59" s="48">
        <f t="shared" si="15"/>
        <v>0</v>
      </c>
      <c r="BJ59" s="48">
        <f t="shared" si="16"/>
        <v>0</v>
      </c>
      <c r="BK59" s="47"/>
      <c r="BL59" s="47"/>
      <c r="BM59" s="48">
        <f t="shared" si="17"/>
        <v>4</v>
      </c>
      <c r="BN59" s="48">
        <f t="shared" si="18"/>
        <v>1</v>
      </c>
      <c r="BO59" s="49">
        <f t="shared" si="19"/>
        <v>25</v>
      </c>
      <c r="BP59" s="50">
        <f t="shared" si="32"/>
        <v>30</v>
      </c>
      <c r="BQ59" s="51">
        <f t="shared" si="21"/>
        <v>0</v>
      </c>
      <c r="BR59" s="51">
        <f t="shared" si="22"/>
        <v>0</v>
      </c>
      <c r="BS59" s="52"/>
      <c r="BU59" s="53">
        <f t="shared" si="46"/>
        <v>0</v>
      </c>
      <c r="BV59" s="54">
        <f t="shared" si="46"/>
        <v>0</v>
      </c>
      <c r="BW59" s="54">
        <f t="shared" si="46"/>
        <v>0</v>
      </c>
      <c r="BX59" s="54">
        <f t="shared" si="46"/>
        <v>0</v>
      </c>
      <c r="BY59" s="54">
        <f t="shared" si="46"/>
        <v>0</v>
      </c>
      <c r="BZ59" s="54">
        <f t="shared" si="46"/>
        <v>0</v>
      </c>
      <c r="CA59" s="54">
        <f t="shared" si="46"/>
        <v>0</v>
      </c>
      <c r="CB59" s="54">
        <f t="shared" si="46"/>
        <v>0</v>
      </c>
      <c r="CC59" s="54">
        <f t="shared" si="46"/>
        <v>0</v>
      </c>
      <c r="CD59" s="54">
        <f t="shared" si="46"/>
        <v>0</v>
      </c>
      <c r="CE59" s="54">
        <f t="shared" si="46"/>
        <v>0</v>
      </c>
      <c r="CF59" s="54">
        <f t="shared" si="46"/>
        <v>0</v>
      </c>
      <c r="CG59" s="54">
        <f t="shared" si="46"/>
        <v>0</v>
      </c>
      <c r="CH59" s="54">
        <f t="shared" si="46"/>
        <v>0</v>
      </c>
      <c r="CI59" s="54">
        <f t="shared" si="46"/>
        <v>0</v>
      </c>
      <c r="CJ59" s="54">
        <f t="shared" si="46"/>
        <v>0</v>
      </c>
      <c r="CK59" s="54">
        <f t="shared" si="47"/>
        <v>0</v>
      </c>
      <c r="CL59" s="54">
        <f t="shared" si="47"/>
        <v>0</v>
      </c>
      <c r="CM59" s="54">
        <f t="shared" si="47"/>
        <v>0</v>
      </c>
      <c r="CN59" s="54">
        <f t="shared" si="47"/>
        <v>0</v>
      </c>
      <c r="CO59" s="54">
        <f t="shared" si="47"/>
        <v>0</v>
      </c>
      <c r="CP59" s="54">
        <f t="shared" si="47"/>
        <v>0</v>
      </c>
      <c r="CQ59" s="54">
        <f t="shared" si="47"/>
        <v>0</v>
      </c>
      <c r="CR59" s="54">
        <f t="shared" si="47"/>
        <v>1</v>
      </c>
      <c r="CS59" s="54">
        <f t="shared" si="47"/>
        <v>0</v>
      </c>
      <c r="CT59" s="54">
        <f t="shared" si="47"/>
        <v>0</v>
      </c>
      <c r="CU59" s="54">
        <f t="shared" si="47"/>
        <v>0</v>
      </c>
      <c r="CV59" s="54">
        <f t="shared" si="47"/>
        <v>0</v>
      </c>
      <c r="CW59" s="54">
        <f t="shared" si="47"/>
        <v>0</v>
      </c>
      <c r="CX59" s="54">
        <f t="shared" si="40"/>
        <v>0</v>
      </c>
      <c r="CY59" s="54">
        <f t="shared" si="40"/>
        <v>0</v>
      </c>
      <c r="CZ59" s="54">
        <f t="shared" si="40"/>
        <v>0</v>
      </c>
      <c r="DA59" s="54">
        <f t="shared" si="40"/>
        <v>0</v>
      </c>
      <c r="DB59" s="54">
        <f t="shared" si="40"/>
        <v>0</v>
      </c>
      <c r="DC59" s="54">
        <f t="shared" si="40"/>
        <v>0</v>
      </c>
      <c r="DD59" s="54">
        <f t="shared" si="40"/>
        <v>0</v>
      </c>
      <c r="DE59" s="54">
        <f t="shared" si="40"/>
        <v>0</v>
      </c>
      <c r="DF59" s="54">
        <f t="shared" si="40"/>
        <v>0</v>
      </c>
      <c r="DG59" s="54">
        <f t="shared" si="40"/>
        <v>0</v>
      </c>
      <c r="DH59" s="54">
        <f t="shared" si="40"/>
        <v>0</v>
      </c>
      <c r="DI59" s="55">
        <f t="shared" si="40"/>
        <v>0</v>
      </c>
      <c r="DK59" s="53">
        <f t="shared" si="48"/>
        <v>0</v>
      </c>
      <c r="DL59" s="54">
        <f t="shared" si="48"/>
        <v>0</v>
      </c>
      <c r="DM59" s="54">
        <f t="shared" si="48"/>
        <v>0</v>
      </c>
      <c r="DN59" s="54">
        <f t="shared" si="48"/>
        <v>0</v>
      </c>
      <c r="DO59" s="54">
        <f t="shared" si="48"/>
        <v>0</v>
      </c>
      <c r="DP59" s="54">
        <f t="shared" si="48"/>
        <v>0</v>
      </c>
      <c r="DQ59" s="54">
        <f t="shared" si="48"/>
        <v>0</v>
      </c>
      <c r="DR59" s="54">
        <f t="shared" si="48"/>
        <v>0</v>
      </c>
      <c r="DS59" s="54">
        <f t="shared" si="48"/>
        <v>0</v>
      </c>
      <c r="DT59" s="54">
        <f t="shared" si="48"/>
        <v>0</v>
      </c>
      <c r="DU59" s="54">
        <f t="shared" si="48"/>
        <v>0</v>
      </c>
      <c r="DV59" s="54">
        <f t="shared" si="48"/>
        <v>0</v>
      </c>
      <c r="DW59" s="54">
        <f t="shared" si="48"/>
        <v>0</v>
      </c>
      <c r="DX59" s="54">
        <f t="shared" si="48"/>
        <v>0</v>
      </c>
      <c r="DY59" s="54">
        <f t="shared" si="48"/>
        <v>0</v>
      </c>
      <c r="DZ59" s="54">
        <f t="shared" si="48"/>
        <v>0</v>
      </c>
      <c r="EA59" s="54">
        <f t="shared" si="49"/>
        <v>0</v>
      </c>
      <c r="EB59" s="54">
        <f t="shared" si="49"/>
        <v>0</v>
      </c>
      <c r="EC59" s="54">
        <f t="shared" si="49"/>
        <v>0</v>
      </c>
      <c r="ED59" s="54">
        <f t="shared" si="49"/>
        <v>0</v>
      </c>
      <c r="EE59" s="54">
        <f t="shared" si="49"/>
        <v>0</v>
      </c>
      <c r="EF59" s="54">
        <f t="shared" si="49"/>
        <v>0</v>
      </c>
      <c r="EG59" s="54">
        <f t="shared" si="49"/>
        <v>0</v>
      </c>
      <c r="EH59" s="54">
        <f t="shared" si="49"/>
        <v>0</v>
      </c>
      <c r="EI59" s="54">
        <f t="shared" si="49"/>
        <v>0</v>
      </c>
      <c r="EJ59" s="54">
        <f t="shared" si="49"/>
        <v>0</v>
      </c>
      <c r="EK59" s="54">
        <f t="shared" si="49"/>
        <v>0</v>
      </c>
      <c r="EL59" s="54">
        <f t="shared" si="49"/>
        <v>0</v>
      </c>
      <c r="EM59" s="54">
        <f t="shared" si="49"/>
        <v>0</v>
      </c>
      <c r="EN59" s="54">
        <f t="shared" si="41"/>
        <v>0</v>
      </c>
      <c r="EO59" s="54">
        <f t="shared" si="41"/>
        <v>0</v>
      </c>
      <c r="EP59" s="54">
        <f t="shared" si="41"/>
        <v>0</v>
      </c>
      <c r="EQ59" s="54">
        <f t="shared" si="41"/>
        <v>0</v>
      </c>
      <c r="ER59" s="54">
        <f t="shared" si="41"/>
        <v>0</v>
      </c>
      <c r="ES59" s="54">
        <f t="shared" si="41"/>
        <v>0</v>
      </c>
      <c r="ET59" s="54">
        <f t="shared" si="41"/>
        <v>0</v>
      </c>
      <c r="EU59" s="54">
        <f t="shared" si="41"/>
        <v>0</v>
      </c>
      <c r="EV59" s="54">
        <f t="shared" si="41"/>
        <v>0</v>
      </c>
      <c r="EW59" s="54">
        <f t="shared" si="41"/>
        <v>0</v>
      </c>
      <c r="EX59" s="54">
        <f t="shared" si="41"/>
        <v>0</v>
      </c>
      <c r="EY59" s="55">
        <f t="shared" si="41"/>
        <v>0</v>
      </c>
      <c r="FA59" s="56" t="str">
        <f t="shared" si="29"/>
        <v>Non Compliance</v>
      </c>
      <c r="FB59" s="56" t="str">
        <f t="shared" si="30"/>
        <v>Compliance</v>
      </c>
      <c r="FC59" s="56" t="str">
        <f t="shared" si="31"/>
        <v>Compliance</v>
      </c>
      <c r="FD59" s="1">
        <f>VLOOKUP(C59,[2]SALARY!$B$9:$H$110,7,0)</f>
        <v>25</v>
      </c>
      <c r="FE59" s="68">
        <f t="shared" si="33"/>
        <v>0</v>
      </c>
    </row>
    <row r="60" spans="2:161" ht="20.100000000000001" customHeight="1" thickBot="1" x14ac:dyDescent="0.3">
      <c r="B60" s="42">
        <v>47</v>
      </c>
      <c r="C60" s="43">
        <v>5574</v>
      </c>
      <c r="D60" s="44" t="s">
        <v>84</v>
      </c>
      <c r="E60" s="45" t="s">
        <v>118</v>
      </c>
      <c r="F60" s="18" t="str">
        <f>IFERROR(VLOOKUP(E60,'[1]Designation with Pershift Cost'!$B$3:$C$25,2,0),"")</f>
        <v/>
      </c>
      <c r="G60" s="46" t="s">
        <v>11</v>
      </c>
      <c r="H60" s="46" t="s">
        <v>26</v>
      </c>
      <c r="I60" s="46" t="s">
        <v>11</v>
      </c>
      <c r="J60" s="46" t="s">
        <v>27</v>
      </c>
      <c r="K60" s="46" t="s">
        <v>27</v>
      </c>
      <c r="L60" s="126" t="s">
        <v>11</v>
      </c>
      <c r="M60" s="46" t="s">
        <v>11</v>
      </c>
      <c r="N60" s="46" t="s">
        <v>11</v>
      </c>
      <c r="O60" s="46" t="s">
        <v>11</v>
      </c>
      <c r="P60" s="133" t="s">
        <v>11</v>
      </c>
      <c r="Q60" s="47" t="s">
        <v>26</v>
      </c>
      <c r="R60" s="47" t="s">
        <v>11</v>
      </c>
      <c r="S60" s="47" t="s">
        <v>11</v>
      </c>
      <c r="T60" s="119" t="s">
        <v>11</v>
      </c>
      <c r="U60" s="47" t="s">
        <v>11</v>
      </c>
      <c r="V60" s="47" t="s">
        <v>11</v>
      </c>
      <c r="W60" s="47" t="s">
        <v>11</v>
      </c>
      <c r="X60" s="47" t="s">
        <v>11</v>
      </c>
      <c r="Y60" s="47" t="s">
        <v>26</v>
      </c>
      <c r="Z60" s="47" t="s">
        <v>27</v>
      </c>
      <c r="AA60" s="47" t="s">
        <v>11</v>
      </c>
      <c r="AB60" s="47" t="s">
        <v>11</v>
      </c>
      <c r="AC60" s="47" t="s">
        <v>11</v>
      </c>
      <c r="AD60" s="47" t="s">
        <v>11</v>
      </c>
      <c r="AE60" s="47" t="s">
        <v>11</v>
      </c>
      <c r="AF60" s="47" t="s">
        <v>26</v>
      </c>
      <c r="AG60" s="47" t="s">
        <v>11</v>
      </c>
      <c r="AH60" s="47" t="s">
        <v>11</v>
      </c>
      <c r="AI60" s="47" t="s">
        <v>11</v>
      </c>
      <c r="AJ60" s="47" t="s">
        <v>11</v>
      </c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8">
        <f t="shared" si="3"/>
        <v>0</v>
      </c>
      <c r="AX60" s="48">
        <f t="shared" si="4"/>
        <v>23</v>
      </c>
      <c r="AY60" s="48">
        <f t="shared" si="5"/>
        <v>0</v>
      </c>
      <c r="AZ60" s="48">
        <f t="shared" si="6"/>
        <v>0</v>
      </c>
      <c r="BA60" s="48">
        <f t="shared" si="7"/>
        <v>0</v>
      </c>
      <c r="BB60" s="48">
        <f t="shared" si="8"/>
        <v>0</v>
      </c>
      <c r="BC60" s="48">
        <f t="shared" si="9"/>
        <v>0</v>
      </c>
      <c r="BD60" s="48">
        <f t="shared" si="10"/>
        <v>0</v>
      </c>
      <c r="BE60" s="48">
        <f t="shared" si="11"/>
        <v>0</v>
      </c>
      <c r="BF60" s="48">
        <f t="shared" si="12"/>
        <v>0</v>
      </c>
      <c r="BG60" s="48">
        <f t="shared" si="13"/>
        <v>0</v>
      </c>
      <c r="BH60" s="48">
        <f t="shared" si="14"/>
        <v>0</v>
      </c>
      <c r="BI60" s="48">
        <f t="shared" si="15"/>
        <v>0</v>
      </c>
      <c r="BJ60" s="48">
        <f t="shared" si="16"/>
        <v>0</v>
      </c>
      <c r="BK60" s="47"/>
      <c r="BL60" s="47"/>
      <c r="BM60" s="48">
        <f t="shared" si="17"/>
        <v>4</v>
      </c>
      <c r="BN60" s="48">
        <f t="shared" si="18"/>
        <v>3</v>
      </c>
      <c r="BO60" s="49">
        <f t="shared" si="19"/>
        <v>23</v>
      </c>
      <c r="BP60" s="50">
        <f t="shared" si="32"/>
        <v>30</v>
      </c>
      <c r="BQ60" s="51">
        <f t="shared" si="21"/>
        <v>0</v>
      </c>
      <c r="BR60" s="51">
        <f t="shared" si="22"/>
        <v>0</v>
      </c>
      <c r="BS60" s="52"/>
      <c r="BU60" s="53">
        <f t="shared" si="46"/>
        <v>0</v>
      </c>
      <c r="BV60" s="54">
        <f t="shared" si="46"/>
        <v>0</v>
      </c>
      <c r="BW60" s="54">
        <f t="shared" si="46"/>
        <v>1</v>
      </c>
      <c r="BX60" s="54">
        <f t="shared" si="46"/>
        <v>1</v>
      </c>
      <c r="BY60" s="54">
        <f t="shared" si="46"/>
        <v>0</v>
      </c>
      <c r="BZ60" s="54">
        <f t="shared" si="46"/>
        <v>0</v>
      </c>
      <c r="CA60" s="54">
        <f t="shared" si="46"/>
        <v>0</v>
      </c>
      <c r="CB60" s="54">
        <f t="shared" si="46"/>
        <v>0</v>
      </c>
      <c r="CC60" s="54">
        <f t="shared" si="46"/>
        <v>0</v>
      </c>
      <c r="CD60" s="54">
        <f t="shared" si="46"/>
        <v>0</v>
      </c>
      <c r="CE60" s="54">
        <f t="shared" si="46"/>
        <v>0</v>
      </c>
      <c r="CF60" s="54">
        <f t="shared" si="46"/>
        <v>1</v>
      </c>
      <c r="CG60" s="54">
        <f t="shared" si="46"/>
        <v>0</v>
      </c>
      <c r="CH60" s="54">
        <f t="shared" si="46"/>
        <v>0</v>
      </c>
      <c r="CI60" s="54">
        <f t="shared" si="46"/>
        <v>0</v>
      </c>
      <c r="CJ60" s="54">
        <f t="shared" si="46"/>
        <v>0</v>
      </c>
      <c r="CK60" s="54">
        <f t="shared" si="47"/>
        <v>0</v>
      </c>
      <c r="CL60" s="54">
        <f t="shared" si="47"/>
        <v>0</v>
      </c>
      <c r="CM60" s="54">
        <f t="shared" si="47"/>
        <v>0</v>
      </c>
      <c r="CN60" s="54">
        <f t="shared" si="47"/>
        <v>0</v>
      </c>
      <c r="CO60" s="54">
        <f t="shared" si="47"/>
        <v>0</v>
      </c>
      <c r="CP60" s="54">
        <f t="shared" si="47"/>
        <v>0</v>
      </c>
      <c r="CQ60" s="54">
        <f t="shared" si="47"/>
        <v>0</v>
      </c>
      <c r="CR60" s="54">
        <f t="shared" si="47"/>
        <v>0</v>
      </c>
      <c r="CS60" s="54">
        <f t="shared" si="47"/>
        <v>0</v>
      </c>
      <c r="CT60" s="54">
        <f t="shared" si="47"/>
        <v>0</v>
      </c>
      <c r="CU60" s="54">
        <f t="shared" si="47"/>
        <v>0</v>
      </c>
      <c r="CV60" s="54">
        <f t="shared" si="47"/>
        <v>0</v>
      </c>
      <c r="CW60" s="54">
        <f t="shared" si="47"/>
        <v>0</v>
      </c>
      <c r="CX60" s="54">
        <f t="shared" si="40"/>
        <v>0</v>
      </c>
      <c r="CY60" s="54">
        <f t="shared" si="40"/>
        <v>0</v>
      </c>
      <c r="CZ60" s="54">
        <f t="shared" si="40"/>
        <v>0</v>
      </c>
      <c r="DA60" s="54">
        <f t="shared" si="40"/>
        <v>0</v>
      </c>
      <c r="DB60" s="54">
        <f t="shared" si="40"/>
        <v>0</v>
      </c>
      <c r="DC60" s="54">
        <f t="shared" si="40"/>
        <v>0</v>
      </c>
      <c r="DD60" s="54">
        <f t="shared" si="40"/>
        <v>0</v>
      </c>
      <c r="DE60" s="54">
        <f t="shared" si="40"/>
        <v>0</v>
      </c>
      <c r="DF60" s="54">
        <f t="shared" si="40"/>
        <v>0</v>
      </c>
      <c r="DG60" s="54">
        <f t="shared" si="40"/>
        <v>0</v>
      </c>
      <c r="DH60" s="54">
        <f t="shared" si="40"/>
        <v>0</v>
      </c>
      <c r="DI60" s="55">
        <f t="shared" si="40"/>
        <v>0</v>
      </c>
      <c r="DK60" s="53">
        <f t="shared" si="48"/>
        <v>0</v>
      </c>
      <c r="DL60" s="54">
        <f t="shared" si="48"/>
        <v>0</v>
      </c>
      <c r="DM60" s="54">
        <f t="shared" si="48"/>
        <v>0</v>
      </c>
      <c r="DN60" s="54">
        <f t="shared" si="48"/>
        <v>0</v>
      </c>
      <c r="DO60" s="54">
        <f t="shared" si="48"/>
        <v>0</v>
      </c>
      <c r="DP60" s="54">
        <f t="shared" si="48"/>
        <v>0</v>
      </c>
      <c r="DQ60" s="54">
        <f t="shared" si="48"/>
        <v>0</v>
      </c>
      <c r="DR60" s="54">
        <f t="shared" si="48"/>
        <v>0</v>
      </c>
      <c r="DS60" s="54">
        <f t="shared" si="48"/>
        <v>0</v>
      </c>
      <c r="DT60" s="54">
        <f t="shared" si="48"/>
        <v>0</v>
      </c>
      <c r="DU60" s="54">
        <f t="shared" si="48"/>
        <v>0</v>
      </c>
      <c r="DV60" s="54">
        <f t="shared" si="48"/>
        <v>0</v>
      </c>
      <c r="DW60" s="54">
        <f t="shared" si="48"/>
        <v>0</v>
      </c>
      <c r="DX60" s="54">
        <f t="shared" si="48"/>
        <v>0</v>
      </c>
      <c r="DY60" s="54">
        <f t="shared" si="48"/>
        <v>0</v>
      </c>
      <c r="DZ60" s="54">
        <f t="shared" si="48"/>
        <v>0</v>
      </c>
      <c r="EA60" s="54">
        <f t="shared" si="49"/>
        <v>0</v>
      </c>
      <c r="EB60" s="54">
        <f t="shared" si="49"/>
        <v>0</v>
      </c>
      <c r="EC60" s="54">
        <f t="shared" si="49"/>
        <v>0</v>
      </c>
      <c r="ED60" s="54">
        <f t="shared" si="49"/>
        <v>0</v>
      </c>
      <c r="EE60" s="54">
        <f t="shared" si="49"/>
        <v>0</v>
      </c>
      <c r="EF60" s="54">
        <f t="shared" si="49"/>
        <v>0</v>
      </c>
      <c r="EG60" s="54">
        <f t="shared" si="49"/>
        <v>0</v>
      </c>
      <c r="EH60" s="54">
        <f t="shared" si="49"/>
        <v>0</v>
      </c>
      <c r="EI60" s="54">
        <f t="shared" si="49"/>
        <v>0</v>
      </c>
      <c r="EJ60" s="54">
        <f t="shared" si="49"/>
        <v>0</v>
      </c>
      <c r="EK60" s="54">
        <f t="shared" si="49"/>
        <v>0</v>
      </c>
      <c r="EL60" s="54">
        <f t="shared" si="49"/>
        <v>0</v>
      </c>
      <c r="EM60" s="54">
        <f t="shared" si="49"/>
        <v>0</v>
      </c>
      <c r="EN60" s="54">
        <f t="shared" si="41"/>
        <v>0</v>
      </c>
      <c r="EO60" s="54">
        <f t="shared" si="41"/>
        <v>0</v>
      </c>
      <c r="EP60" s="54">
        <f t="shared" si="41"/>
        <v>0</v>
      </c>
      <c r="EQ60" s="54">
        <f t="shared" si="41"/>
        <v>0</v>
      </c>
      <c r="ER60" s="54">
        <f t="shared" si="41"/>
        <v>0</v>
      </c>
      <c r="ES60" s="54">
        <f t="shared" si="41"/>
        <v>0</v>
      </c>
      <c r="ET60" s="54">
        <f t="shared" si="41"/>
        <v>0</v>
      </c>
      <c r="EU60" s="54">
        <f t="shared" si="41"/>
        <v>0</v>
      </c>
      <c r="EV60" s="54">
        <f t="shared" si="41"/>
        <v>0</v>
      </c>
      <c r="EW60" s="54">
        <f t="shared" si="41"/>
        <v>0</v>
      </c>
      <c r="EX60" s="54">
        <f t="shared" si="41"/>
        <v>0</v>
      </c>
      <c r="EY60" s="55">
        <f t="shared" si="41"/>
        <v>0</v>
      </c>
      <c r="FA60" s="56" t="str">
        <f t="shared" si="29"/>
        <v>Non Compliance</v>
      </c>
      <c r="FB60" s="56" t="str">
        <f t="shared" si="30"/>
        <v>Compliance</v>
      </c>
      <c r="FC60" s="56" t="str">
        <f t="shared" si="31"/>
        <v>Compliance</v>
      </c>
      <c r="FD60" s="1">
        <f>VLOOKUP(C60,[2]SALARY!$B$9:$H$110,7,0)</f>
        <v>23</v>
      </c>
      <c r="FE60" s="68">
        <f t="shared" si="33"/>
        <v>0</v>
      </c>
    </row>
    <row r="61" spans="2:161" ht="20.100000000000001" customHeight="1" thickBot="1" x14ac:dyDescent="0.3">
      <c r="B61" s="42">
        <v>48</v>
      </c>
      <c r="C61" s="43">
        <v>5583</v>
      </c>
      <c r="D61" s="44" t="s">
        <v>85</v>
      </c>
      <c r="E61" s="45" t="s">
        <v>118</v>
      </c>
      <c r="F61" s="18" t="str">
        <f>IFERROR(VLOOKUP(E61,'[1]Designation with Pershift Cost'!$B$3:$C$25,2,0),"")</f>
        <v/>
      </c>
      <c r="G61" s="46" t="s">
        <v>27</v>
      </c>
      <c r="H61" s="46" t="s">
        <v>27</v>
      </c>
      <c r="I61" s="46" t="s">
        <v>27</v>
      </c>
      <c r="J61" s="46" t="s">
        <v>27</v>
      </c>
      <c r="K61" s="46" t="s">
        <v>27</v>
      </c>
      <c r="L61" s="46" t="s">
        <v>27</v>
      </c>
      <c r="M61" s="46" t="s">
        <v>27</v>
      </c>
      <c r="N61" s="46" t="s">
        <v>11</v>
      </c>
      <c r="O61" s="46" t="s">
        <v>11</v>
      </c>
      <c r="P61" s="133" t="s">
        <v>11</v>
      </c>
      <c r="Q61" s="47" t="s">
        <v>11</v>
      </c>
      <c r="R61" s="47" t="s">
        <v>11</v>
      </c>
      <c r="S61" s="47" t="s">
        <v>11</v>
      </c>
      <c r="T61" s="47" t="s">
        <v>26</v>
      </c>
      <c r="U61" s="47" t="s">
        <v>11</v>
      </c>
      <c r="V61" s="47" t="s">
        <v>10</v>
      </c>
      <c r="W61" s="47" t="s">
        <v>10</v>
      </c>
      <c r="X61" s="47" t="s">
        <v>10</v>
      </c>
      <c r="Y61" s="47" t="s">
        <v>10</v>
      </c>
      <c r="Z61" s="47" t="s">
        <v>10</v>
      </c>
      <c r="AA61" s="47" t="s">
        <v>26</v>
      </c>
      <c r="AB61" s="47" t="s">
        <v>10</v>
      </c>
      <c r="AC61" s="47" t="s">
        <v>10</v>
      </c>
      <c r="AD61" s="47" t="s">
        <v>10</v>
      </c>
      <c r="AE61" s="47" t="s">
        <v>10</v>
      </c>
      <c r="AF61" s="47" t="s">
        <v>11</v>
      </c>
      <c r="AG61" s="47" t="s">
        <v>11</v>
      </c>
      <c r="AH61" s="47" t="s">
        <v>26</v>
      </c>
      <c r="AI61" s="47" t="s">
        <v>27</v>
      </c>
      <c r="AJ61" s="47" t="s">
        <v>11</v>
      </c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8">
        <f t="shared" si="3"/>
        <v>9</v>
      </c>
      <c r="AX61" s="48">
        <f t="shared" si="4"/>
        <v>10</v>
      </c>
      <c r="AY61" s="48">
        <f t="shared" si="5"/>
        <v>0</v>
      </c>
      <c r="AZ61" s="48">
        <f t="shared" si="6"/>
        <v>0</v>
      </c>
      <c r="BA61" s="48">
        <f t="shared" si="7"/>
        <v>0</v>
      </c>
      <c r="BB61" s="48">
        <f t="shared" si="8"/>
        <v>0</v>
      </c>
      <c r="BC61" s="48">
        <f t="shared" si="9"/>
        <v>0</v>
      </c>
      <c r="BD61" s="48">
        <f t="shared" si="10"/>
        <v>0</v>
      </c>
      <c r="BE61" s="48">
        <f t="shared" si="11"/>
        <v>0</v>
      </c>
      <c r="BF61" s="48">
        <f t="shared" si="12"/>
        <v>0</v>
      </c>
      <c r="BG61" s="48">
        <f t="shared" si="13"/>
        <v>0</v>
      </c>
      <c r="BH61" s="48">
        <f t="shared" si="14"/>
        <v>0</v>
      </c>
      <c r="BI61" s="48">
        <f t="shared" si="15"/>
        <v>0</v>
      </c>
      <c r="BJ61" s="48">
        <f t="shared" si="16"/>
        <v>0</v>
      </c>
      <c r="BK61" s="47"/>
      <c r="BL61" s="47"/>
      <c r="BM61" s="48">
        <f t="shared" si="17"/>
        <v>3</v>
      </c>
      <c r="BN61" s="48">
        <f t="shared" si="18"/>
        <v>8</v>
      </c>
      <c r="BO61" s="49">
        <f t="shared" si="19"/>
        <v>19</v>
      </c>
      <c r="BP61" s="50">
        <f t="shared" si="32"/>
        <v>30</v>
      </c>
      <c r="BQ61" s="51">
        <f t="shared" si="21"/>
        <v>0</v>
      </c>
      <c r="BR61" s="51">
        <f t="shared" si="22"/>
        <v>0</v>
      </c>
      <c r="BS61" s="52"/>
      <c r="BU61" s="53">
        <f t="shared" si="46"/>
        <v>1</v>
      </c>
      <c r="BV61" s="54">
        <f t="shared" si="46"/>
        <v>1</v>
      </c>
      <c r="BW61" s="54">
        <f t="shared" si="46"/>
        <v>1</v>
      </c>
      <c r="BX61" s="54">
        <f t="shared" si="46"/>
        <v>1</v>
      </c>
      <c r="BY61" s="54">
        <f t="shared" si="46"/>
        <v>1</v>
      </c>
      <c r="BZ61" s="54">
        <f t="shared" si="46"/>
        <v>1</v>
      </c>
      <c r="CA61" s="54">
        <f t="shared" si="46"/>
        <v>1</v>
      </c>
      <c r="CB61" s="54">
        <f t="shared" si="46"/>
        <v>0</v>
      </c>
      <c r="CC61" s="54">
        <f t="shared" si="46"/>
        <v>0</v>
      </c>
      <c r="CD61" s="54">
        <f t="shared" si="46"/>
        <v>0</v>
      </c>
      <c r="CE61" s="54">
        <f t="shared" si="46"/>
        <v>0</v>
      </c>
      <c r="CF61" s="54">
        <f t="shared" si="46"/>
        <v>0</v>
      </c>
      <c r="CG61" s="54">
        <f t="shared" si="46"/>
        <v>0</v>
      </c>
      <c r="CH61" s="54">
        <f t="shared" si="46"/>
        <v>0</v>
      </c>
      <c r="CI61" s="54">
        <f t="shared" si="46"/>
        <v>0</v>
      </c>
      <c r="CJ61" s="54">
        <f t="shared" si="46"/>
        <v>0</v>
      </c>
      <c r="CK61" s="54">
        <f t="shared" si="47"/>
        <v>0</v>
      </c>
      <c r="CL61" s="54">
        <f t="shared" si="47"/>
        <v>0</v>
      </c>
      <c r="CM61" s="54">
        <f t="shared" si="47"/>
        <v>0</v>
      </c>
      <c r="CN61" s="54">
        <f t="shared" si="47"/>
        <v>0</v>
      </c>
      <c r="CO61" s="54">
        <f t="shared" si="47"/>
        <v>0</v>
      </c>
      <c r="CP61" s="54">
        <f t="shared" si="47"/>
        <v>0</v>
      </c>
      <c r="CQ61" s="54">
        <f t="shared" si="47"/>
        <v>0</v>
      </c>
      <c r="CR61" s="54">
        <f t="shared" si="47"/>
        <v>0</v>
      </c>
      <c r="CS61" s="54">
        <f t="shared" si="47"/>
        <v>0</v>
      </c>
      <c r="CT61" s="54">
        <f t="shared" si="47"/>
        <v>0</v>
      </c>
      <c r="CU61" s="54">
        <f t="shared" si="47"/>
        <v>0</v>
      </c>
      <c r="CV61" s="54">
        <f t="shared" si="47"/>
        <v>0</v>
      </c>
      <c r="CW61" s="54">
        <f t="shared" si="47"/>
        <v>0</v>
      </c>
      <c r="CX61" s="54">
        <f t="shared" si="40"/>
        <v>0</v>
      </c>
      <c r="CY61" s="54">
        <f t="shared" si="40"/>
        <v>0</v>
      </c>
      <c r="CZ61" s="54">
        <f t="shared" si="40"/>
        <v>0</v>
      </c>
      <c r="DA61" s="54">
        <f t="shared" si="40"/>
        <v>0</v>
      </c>
      <c r="DB61" s="54">
        <f t="shared" si="40"/>
        <v>0</v>
      </c>
      <c r="DC61" s="54">
        <f t="shared" si="40"/>
        <v>0</v>
      </c>
      <c r="DD61" s="54">
        <f t="shared" si="40"/>
        <v>0</v>
      </c>
      <c r="DE61" s="54">
        <f t="shared" si="40"/>
        <v>0</v>
      </c>
      <c r="DF61" s="54">
        <f t="shared" si="40"/>
        <v>0</v>
      </c>
      <c r="DG61" s="54">
        <f t="shared" si="40"/>
        <v>0</v>
      </c>
      <c r="DH61" s="54">
        <f t="shared" si="40"/>
        <v>0</v>
      </c>
      <c r="DI61" s="55">
        <f t="shared" si="40"/>
        <v>0</v>
      </c>
      <c r="DK61" s="53">
        <f t="shared" si="48"/>
        <v>0</v>
      </c>
      <c r="DL61" s="54">
        <f t="shared" si="48"/>
        <v>0</v>
      </c>
      <c r="DM61" s="54">
        <f t="shared" si="48"/>
        <v>0</v>
      </c>
      <c r="DN61" s="54">
        <f t="shared" si="48"/>
        <v>0</v>
      </c>
      <c r="DO61" s="54">
        <f t="shared" si="48"/>
        <v>0</v>
      </c>
      <c r="DP61" s="54">
        <f t="shared" si="48"/>
        <v>0</v>
      </c>
      <c r="DQ61" s="54">
        <f t="shared" si="48"/>
        <v>0</v>
      </c>
      <c r="DR61" s="54">
        <f t="shared" si="48"/>
        <v>0</v>
      </c>
      <c r="DS61" s="54">
        <f t="shared" si="48"/>
        <v>0</v>
      </c>
      <c r="DT61" s="54">
        <f t="shared" si="48"/>
        <v>0</v>
      </c>
      <c r="DU61" s="54">
        <f t="shared" si="48"/>
        <v>0</v>
      </c>
      <c r="DV61" s="54">
        <f t="shared" si="48"/>
        <v>0</v>
      </c>
      <c r="DW61" s="54">
        <f t="shared" si="48"/>
        <v>0</v>
      </c>
      <c r="DX61" s="54">
        <f t="shared" si="48"/>
        <v>0</v>
      </c>
      <c r="DY61" s="54">
        <f t="shared" si="48"/>
        <v>0</v>
      </c>
      <c r="DZ61" s="54">
        <f t="shared" si="48"/>
        <v>0</v>
      </c>
      <c r="EA61" s="54">
        <f t="shared" si="49"/>
        <v>0</v>
      </c>
      <c r="EB61" s="54">
        <f t="shared" si="49"/>
        <v>0</v>
      </c>
      <c r="EC61" s="54">
        <f t="shared" si="49"/>
        <v>0</v>
      </c>
      <c r="ED61" s="54">
        <f t="shared" si="49"/>
        <v>0</v>
      </c>
      <c r="EE61" s="54">
        <f t="shared" si="49"/>
        <v>0</v>
      </c>
      <c r="EF61" s="54">
        <f t="shared" si="49"/>
        <v>0</v>
      </c>
      <c r="EG61" s="54">
        <f t="shared" si="49"/>
        <v>0</v>
      </c>
      <c r="EH61" s="54">
        <f t="shared" si="49"/>
        <v>0</v>
      </c>
      <c r="EI61" s="54">
        <f t="shared" si="49"/>
        <v>0</v>
      </c>
      <c r="EJ61" s="54">
        <f t="shared" si="49"/>
        <v>0</v>
      </c>
      <c r="EK61" s="54">
        <f t="shared" si="49"/>
        <v>0</v>
      </c>
      <c r="EL61" s="54">
        <f t="shared" si="49"/>
        <v>0</v>
      </c>
      <c r="EM61" s="54">
        <f t="shared" si="49"/>
        <v>0</v>
      </c>
      <c r="EN61" s="54">
        <f t="shared" si="41"/>
        <v>0</v>
      </c>
      <c r="EO61" s="54">
        <f t="shared" si="41"/>
        <v>0</v>
      </c>
      <c r="EP61" s="54">
        <f t="shared" si="41"/>
        <v>0</v>
      </c>
      <c r="EQ61" s="54">
        <f t="shared" si="41"/>
        <v>0</v>
      </c>
      <c r="ER61" s="54">
        <f t="shared" si="41"/>
        <v>0</v>
      </c>
      <c r="ES61" s="54">
        <f t="shared" si="41"/>
        <v>0</v>
      </c>
      <c r="ET61" s="54">
        <f t="shared" si="41"/>
        <v>0</v>
      </c>
      <c r="EU61" s="54">
        <f t="shared" si="41"/>
        <v>0</v>
      </c>
      <c r="EV61" s="54">
        <f t="shared" si="41"/>
        <v>0</v>
      </c>
      <c r="EW61" s="54">
        <f t="shared" si="41"/>
        <v>0</v>
      </c>
      <c r="EX61" s="54">
        <f t="shared" si="41"/>
        <v>0</v>
      </c>
      <c r="EY61" s="55">
        <f t="shared" si="41"/>
        <v>0</v>
      </c>
      <c r="FA61" s="56" t="str">
        <f t="shared" si="29"/>
        <v>Non Compliance</v>
      </c>
      <c r="FB61" s="56" t="str">
        <f t="shared" si="30"/>
        <v>Compliance</v>
      </c>
      <c r="FC61" s="56" t="str">
        <f t="shared" si="31"/>
        <v>Compliance</v>
      </c>
      <c r="FD61" s="1">
        <f>VLOOKUP(C61,[2]SALARY!$B$9:$H$110,7,0)</f>
        <v>19</v>
      </c>
      <c r="FE61" s="68">
        <f t="shared" si="33"/>
        <v>0</v>
      </c>
    </row>
    <row r="62" spans="2:161" ht="20.100000000000001" customHeight="1" thickBot="1" x14ac:dyDescent="0.3">
      <c r="B62" s="42">
        <v>49</v>
      </c>
      <c r="C62" s="43">
        <v>5588</v>
      </c>
      <c r="D62" s="44" t="s">
        <v>86</v>
      </c>
      <c r="E62" s="45" t="s">
        <v>118</v>
      </c>
      <c r="F62" s="18" t="str">
        <f>IFERROR(VLOOKUP(E62,'[1]Designation with Pershift Cost'!$B$3:$C$25,2,0),"")</f>
        <v/>
      </c>
      <c r="G62" s="46" t="s">
        <v>27</v>
      </c>
      <c r="H62" s="46" t="s">
        <v>12</v>
      </c>
      <c r="I62" s="46" t="s">
        <v>12</v>
      </c>
      <c r="J62" s="46" t="s">
        <v>12</v>
      </c>
      <c r="K62" s="46" t="s">
        <v>26</v>
      </c>
      <c r="L62" s="46" t="s">
        <v>27</v>
      </c>
      <c r="M62" s="46" t="s">
        <v>27</v>
      </c>
      <c r="N62" s="46" t="s">
        <v>27</v>
      </c>
      <c r="O62" s="46" t="s">
        <v>27</v>
      </c>
      <c r="P62" s="46" t="s">
        <v>27</v>
      </c>
      <c r="Q62" s="47" t="s">
        <v>12</v>
      </c>
      <c r="R62" s="47" t="s">
        <v>12</v>
      </c>
      <c r="S62" s="47" t="s">
        <v>12</v>
      </c>
      <c r="T62" s="47" t="s">
        <v>12</v>
      </c>
      <c r="U62" s="47" t="s">
        <v>12</v>
      </c>
      <c r="V62" s="47" t="s">
        <v>12</v>
      </c>
      <c r="W62" s="47" t="s">
        <v>12</v>
      </c>
      <c r="X62" s="47" t="s">
        <v>26</v>
      </c>
      <c r="Y62" s="47" t="s">
        <v>12</v>
      </c>
      <c r="Z62" s="47" t="s">
        <v>27</v>
      </c>
      <c r="AA62" s="47" t="s">
        <v>27</v>
      </c>
      <c r="AB62" s="47" t="s">
        <v>12</v>
      </c>
      <c r="AC62" s="47" t="s">
        <v>12</v>
      </c>
      <c r="AD62" s="47" t="s">
        <v>12</v>
      </c>
      <c r="AE62" s="47" t="s">
        <v>26</v>
      </c>
      <c r="AF62" s="47" t="s">
        <v>12</v>
      </c>
      <c r="AG62" s="47" t="s">
        <v>12</v>
      </c>
      <c r="AH62" s="47" t="s">
        <v>12</v>
      </c>
      <c r="AI62" s="47" t="s">
        <v>12</v>
      </c>
      <c r="AJ62" s="47" t="s">
        <v>12</v>
      </c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8">
        <f t="shared" si="3"/>
        <v>0</v>
      </c>
      <c r="AX62" s="48">
        <f t="shared" si="4"/>
        <v>0</v>
      </c>
      <c r="AY62" s="48">
        <f t="shared" si="5"/>
        <v>19</v>
      </c>
      <c r="AZ62" s="48">
        <f t="shared" si="6"/>
        <v>0</v>
      </c>
      <c r="BA62" s="48">
        <f t="shared" si="7"/>
        <v>0</v>
      </c>
      <c r="BB62" s="48">
        <f t="shared" si="8"/>
        <v>0</v>
      </c>
      <c r="BC62" s="48">
        <f t="shared" si="9"/>
        <v>0</v>
      </c>
      <c r="BD62" s="48">
        <f t="shared" si="10"/>
        <v>0</v>
      </c>
      <c r="BE62" s="48">
        <f t="shared" si="11"/>
        <v>0</v>
      </c>
      <c r="BF62" s="48">
        <f t="shared" si="12"/>
        <v>0</v>
      </c>
      <c r="BG62" s="48">
        <f t="shared" si="13"/>
        <v>0</v>
      </c>
      <c r="BH62" s="48">
        <f t="shared" si="14"/>
        <v>0</v>
      </c>
      <c r="BI62" s="48">
        <f t="shared" si="15"/>
        <v>0</v>
      </c>
      <c r="BJ62" s="48">
        <f t="shared" si="16"/>
        <v>0</v>
      </c>
      <c r="BK62" s="47"/>
      <c r="BL62" s="47"/>
      <c r="BM62" s="48">
        <f t="shared" si="17"/>
        <v>3</v>
      </c>
      <c r="BN62" s="48">
        <f t="shared" si="18"/>
        <v>8</v>
      </c>
      <c r="BO62" s="49">
        <f t="shared" si="19"/>
        <v>19</v>
      </c>
      <c r="BP62" s="50">
        <f t="shared" si="32"/>
        <v>30</v>
      </c>
      <c r="BQ62" s="51">
        <f t="shared" si="21"/>
        <v>0</v>
      </c>
      <c r="BR62" s="51">
        <f t="shared" si="22"/>
        <v>0</v>
      </c>
      <c r="BS62" s="52"/>
      <c r="BU62" s="53">
        <f t="shared" si="46"/>
        <v>0</v>
      </c>
      <c r="BV62" s="54">
        <f t="shared" si="46"/>
        <v>0</v>
      </c>
      <c r="BW62" s="54">
        <f t="shared" si="46"/>
        <v>0</v>
      </c>
      <c r="BX62" s="54">
        <f t="shared" si="46"/>
        <v>0</v>
      </c>
      <c r="BY62" s="54">
        <f t="shared" si="46"/>
        <v>0</v>
      </c>
      <c r="BZ62" s="54">
        <f t="shared" si="46"/>
        <v>1</v>
      </c>
      <c r="CA62" s="54">
        <f t="shared" si="46"/>
        <v>1</v>
      </c>
      <c r="CB62" s="54">
        <f t="shared" si="46"/>
        <v>1</v>
      </c>
      <c r="CC62" s="54">
        <f t="shared" si="46"/>
        <v>1</v>
      </c>
      <c r="CD62" s="54">
        <f t="shared" si="46"/>
        <v>1</v>
      </c>
      <c r="CE62" s="54">
        <f t="shared" si="46"/>
        <v>1</v>
      </c>
      <c r="CF62" s="54">
        <f t="shared" si="46"/>
        <v>0</v>
      </c>
      <c r="CG62" s="54">
        <f t="shared" si="46"/>
        <v>0</v>
      </c>
      <c r="CH62" s="54">
        <f t="shared" si="46"/>
        <v>0</v>
      </c>
      <c r="CI62" s="54">
        <f t="shared" si="46"/>
        <v>0</v>
      </c>
      <c r="CJ62" s="54">
        <f t="shared" si="46"/>
        <v>0</v>
      </c>
      <c r="CK62" s="54">
        <f t="shared" si="47"/>
        <v>0</v>
      </c>
      <c r="CL62" s="54">
        <f t="shared" si="47"/>
        <v>0</v>
      </c>
      <c r="CM62" s="54">
        <f t="shared" si="47"/>
        <v>0</v>
      </c>
      <c r="CN62" s="54">
        <f t="shared" si="47"/>
        <v>0</v>
      </c>
      <c r="CO62" s="54">
        <f t="shared" si="47"/>
        <v>0</v>
      </c>
      <c r="CP62" s="54">
        <f t="shared" si="47"/>
        <v>0</v>
      </c>
      <c r="CQ62" s="54">
        <f t="shared" si="47"/>
        <v>0</v>
      </c>
      <c r="CR62" s="54">
        <f t="shared" si="47"/>
        <v>0</v>
      </c>
      <c r="CS62" s="54">
        <f t="shared" si="47"/>
        <v>0</v>
      </c>
      <c r="CT62" s="54">
        <f t="shared" si="47"/>
        <v>0</v>
      </c>
      <c r="CU62" s="54">
        <f t="shared" si="47"/>
        <v>0</v>
      </c>
      <c r="CV62" s="54">
        <f t="shared" si="47"/>
        <v>0</v>
      </c>
      <c r="CW62" s="54">
        <f t="shared" si="47"/>
        <v>0</v>
      </c>
      <c r="CX62" s="54">
        <f t="shared" si="47"/>
        <v>0</v>
      </c>
      <c r="CY62" s="54">
        <f t="shared" si="47"/>
        <v>0</v>
      </c>
      <c r="CZ62" s="54">
        <f t="shared" si="47"/>
        <v>0</v>
      </c>
      <c r="DA62" s="54">
        <f t="shared" si="40"/>
        <v>0</v>
      </c>
      <c r="DB62" s="54">
        <f t="shared" si="40"/>
        <v>0</v>
      </c>
      <c r="DC62" s="54">
        <f t="shared" si="40"/>
        <v>0</v>
      </c>
      <c r="DD62" s="54">
        <f t="shared" si="40"/>
        <v>0</v>
      </c>
      <c r="DE62" s="54">
        <f t="shared" si="40"/>
        <v>0</v>
      </c>
      <c r="DF62" s="54">
        <f t="shared" si="40"/>
        <v>0</v>
      </c>
      <c r="DG62" s="54">
        <f t="shared" si="40"/>
        <v>0</v>
      </c>
      <c r="DH62" s="54">
        <f t="shared" si="40"/>
        <v>0</v>
      </c>
      <c r="DI62" s="55">
        <f t="shared" si="40"/>
        <v>0</v>
      </c>
      <c r="DK62" s="53">
        <f t="shared" si="48"/>
        <v>0</v>
      </c>
      <c r="DL62" s="54">
        <f t="shared" si="48"/>
        <v>0</v>
      </c>
      <c r="DM62" s="54">
        <f t="shared" si="48"/>
        <v>0</v>
      </c>
      <c r="DN62" s="54">
        <f t="shared" si="48"/>
        <v>0</v>
      </c>
      <c r="DO62" s="54">
        <f t="shared" si="48"/>
        <v>0</v>
      </c>
      <c r="DP62" s="54">
        <f t="shared" si="48"/>
        <v>0</v>
      </c>
      <c r="DQ62" s="54">
        <f t="shared" si="48"/>
        <v>0</v>
      </c>
      <c r="DR62" s="54">
        <f t="shared" si="48"/>
        <v>0</v>
      </c>
      <c r="DS62" s="54">
        <f t="shared" si="48"/>
        <v>0</v>
      </c>
      <c r="DT62" s="54">
        <f t="shared" si="48"/>
        <v>0</v>
      </c>
      <c r="DU62" s="54">
        <f t="shared" si="48"/>
        <v>0</v>
      </c>
      <c r="DV62" s="54">
        <f t="shared" si="48"/>
        <v>0</v>
      </c>
      <c r="DW62" s="54">
        <f t="shared" si="48"/>
        <v>0</v>
      </c>
      <c r="DX62" s="54">
        <f t="shared" si="48"/>
        <v>0</v>
      </c>
      <c r="DY62" s="54">
        <f t="shared" si="48"/>
        <v>0</v>
      </c>
      <c r="DZ62" s="54">
        <f t="shared" si="48"/>
        <v>0</v>
      </c>
      <c r="EA62" s="54">
        <f t="shared" si="49"/>
        <v>0</v>
      </c>
      <c r="EB62" s="54">
        <f t="shared" si="49"/>
        <v>0</v>
      </c>
      <c r="EC62" s="54">
        <f t="shared" si="49"/>
        <v>0</v>
      </c>
      <c r="ED62" s="54">
        <f t="shared" si="49"/>
        <v>0</v>
      </c>
      <c r="EE62" s="54">
        <f t="shared" si="49"/>
        <v>0</v>
      </c>
      <c r="EF62" s="54">
        <f t="shared" si="49"/>
        <v>0</v>
      </c>
      <c r="EG62" s="54">
        <f t="shared" si="49"/>
        <v>0</v>
      </c>
      <c r="EH62" s="54">
        <f t="shared" si="49"/>
        <v>0</v>
      </c>
      <c r="EI62" s="54">
        <f t="shared" si="49"/>
        <v>0</v>
      </c>
      <c r="EJ62" s="54">
        <f t="shared" si="49"/>
        <v>0</v>
      </c>
      <c r="EK62" s="54">
        <f t="shared" si="49"/>
        <v>0</v>
      </c>
      <c r="EL62" s="54">
        <f t="shared" si="49"/>
        <v>0</v>
      </c>
      <c r="EM62" s="54">
        <f t="shared" si="49"/>
        <v>0</v>
      </c>
      <c r="EN62" s="54">
        <f t="shared" si="49"/>
        <v>0</v>
      </c>
      <c r="EO62" s="54">
        <f t="shared" si="49"/>
        <v>0</v>
      </c>
      <c r="EP62" s="54">
        <f t="shared" si="49"/>
        <v>0</v>
      </c>
      <c r="EQ62" s="54">
        <f t="shared" si="41"/>
        <v>0</v>
      </c>
      <c r="ER62" s="54">
        <f t="shared" si="41"/>
        <v>0</v>
      </c>
      <c r="ES62" s="54">
        <f t="shared" si="41"/>
        <v>0</v>
      </c>
      <c r="ET62" s="54">
        <f t="shared" si="41"/>
        <v>0</v>
      </c>
      <c r="EU62" s="54">
        <f t="shared" si="41"/>
        <v>0</v>
      </c>
      <c r="EV62" s="54">
        <f t="shared" si="41"/>
        <v>0</v>
      </c>
      <c r="EW62" s="54">
        <f t="shared" si="41"/>
        <v>0</v>
      </c>
      <c r="EX62" s="54">
        <f t="shared" si="41"/>
        <v>0</v>
      </c>
      <c r="EY62" s="55">
        <f t="shared" si="41"/>
        <v>0</v>
      </c>
      <c r="FA62" s="56" t="str">
        <f t="shared" si="29"/>
        <v>Non Compliance</v>
      </c>
      <c r="FB62" s="56" t="str">
        <f t="shared" si="30"/>
        <v>Compliance</v>
      </c>
      <c r="FC62" s="56" t="str">
        <f t="shared" si="31"/>
        <v>Compliance</v>
      </c>
      <c r="FD62" s="1">
        <f>VLOOKUP(C62,[2]SALARY!$B$9:$H$110,7,0)</f>
        <v>19</v>
      </c>
      <c r="FE62" s="68">
        <f t="shared" si="33"/>
        <v>0</v>
      </c>
    </row>
    <row r="63" spans="2:161" ht="20.100000000000001" customHeight="1" thickBot="1" x14ac:dyDescent="0.3">
      <c r="B63" s="42">
        <v>50</v>
      </c>
      <c r="C63" s="43">
        <v>5714</v>
      </c>
      <c r="D63" s="44" t="s">
        <v>87</v>
      </c>
      <c r="E63" s="45" t="s">
        <v>118</v>
      </c>
      <c r="F63" s="18" t="str">
        <f>IFERROR(VLOOKUP(E63,'[1]Designation with Pershift Cost'!$B$3:$C$25,2,0),"")</f>
        <v/>
      </c>
      <c r="G63" s="126" t="s">
        <v>10</v>
      </c>
      <c r="H63" s="46" t="s">
        <v>10</v>
      </c>
      <c r="I63" s="126" t="s">
        <v>10</v>
      </c>
      <c r="J63" s="46" t="s">
        <v>10</v>
      </c>
      <c r="K63" s="46" t="s">
        <v>10</v>
      </c>
      <c r="L63" s="46" t="s">
        <v>26</v>
      </c>
      <c r="M63" s="46" t="s">
        <v>11</v>
      </c>
      <c r="N63" s="46" t="s">
        <v>11</v>
      </c>
      <c r="O63" s="133" t="s">
        <v>10</v>
      </c>
      <c r="P63" s="46" t="s">
        <v>27</v>
      </c>
      <c r="Q63" s="47" t="s">
        <v>27</v>
      </c>
      <c r="R63" s="47" t="s">
        <v>27</v>
      </c>
      <c r="S63" s="47" t="s">
        <v>27</v>
      </c>
      <c r="T63" s="47" t="s">
        <v>27</v>
      </c>
      <c r="U63" s="47" t="s">
        <v>27</v>
      </c>
      <c r="V63" s="47" t="s">
        <v>27</v>
      </c>
      <c r="W63" s="47" t="s">
        <v>27</v>
      </c>
      <c r="X63" s="47" t="s">
        <v>27</v>
      </c>
      <c r="Y63" s="47" t="s">
        <v>10</v>
      </c>
      <c r="Z63" s="47" t="s">
        <v>27</v>
      </c>
      <c r="AA63" s="47" t="s">
        <v>10</v>
      </c>
      <c r="AB63" s="47" t="s">
        <v>27</v>
      </c>
      <c r="AC63" s="47" t="s">
        <v>10</v>
      </c>
      <c r="AD63" s="47" t="s">
        <v>10</v>
      </c>
      <c r="AE63" s="47" t="s">
        <v>10</v>
      </c>
      <c r="AF63" s="47" t="s">
        <v>11</v>
      </c>
      <c r="AG63" s="47" t="s">
        <v>26</v>
      </c>
      <c r="AH63" s="47" t="s">
        <v>11</v>
      </c>
      <c r="AI63" s="47" t="s">
        <v>11</v>
      </c>
      <c r="AJ63" s="47" t="s">
        <v>11</v>
      </c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8">
        <f t="shared" si="3"/>
        <v>11</v>
      </c>
      <c r="AX63" s="48">
        <f t="shared" si="4"/>
        <v>6</v>
      </c>
      <c r="AY63" s="48">
        <f t="shared" si="5"/>
        <v>0</v>
      </c>
      <c r="AZ63" s="48">
        <f t="shared" si="6"/>
        <v>0</v>
      </c>
      <c r="BA63" s="48">
        <f t="shared" si="7"/>
        <v>0</v>
      </c>
      <c r="BB63" s="48">
        <f t="shared" si="8"/>
        <v>0</v>
      </c>
      <c r="BC63" s="48">
        <f t="shared" si="9"/>
        <v>0</v>
      </c>
      <c r="BD63" s="48">
        <f t="shared" si="10"/>
        <v>0</v>
      </c>
      <c r="BE63" s="48">
        <f t="shared" si="11"/>
        <v>0</v>
      </c>
      <c r="BF63" s="48">
        <f t="shared" si="12"/>
        <v>0</v>
      </c>
      <c r="BG63" s="48">
        <f t="shared" si="13"/>
        <v>0</v>
      </c>
      <c r="BH63" s="48">
        <f t="shared" si="14"/>
        <v>0</v>
      </c>
      <c r="BI63" s="48">
        <f t="shared" si="15"/>
        <v>0</v>
      </c>
      <c r="BJ63" s="48">
        <f t="shared" si="16"/>
        <v>0</v>
      </c>
      <c r="BK63" s="47"/>
      <c r="BL63" s="47"/>
      <c r="BM63" s="48">
        <f t="shared" si="17"/>
        <v>2</v>
      </c>
      <c r="BN63" s="48">
        <f t="shared" si="18"/>
        <v>11</v>
      </c>
      <c r="BO63" s="49">
        <f t="shared" si="19"/>
        <v>17</v>
      </c>
      <c r="BP63" s="50">
        <f t="shared" si="32"/>
        <v>30</v>
      </c>
      <c r="BQ63" s="51">
        <f t="shared" si="21"/>
        <v>0</v>
      </c>
      <c r="BR63" s="51">
        <f t="shared" si="22"/>
        <v>0</v>
      </c>
      <c r="BS63" s="52"/>
      <c r="BU63" s="53">
        <f t="shared" si="46"/>
        <v>0</v>
      </c>
      <c r="BV63" s="54">
        <f t="shared" si="46"/>
        <v>0</v>
      </c>
      <c r="BW63" s="54">
        <f t="shared" si="46"/>
        <v>0</v>
      </c>
      <c r="BX63" s="54">
        <f t="shared" si="46"/>
        <v>0</v>
      </c>
      <c r="BY63" s="54">
        <f t="shared" si="46"/>
        <v>0</v>
      </c>
      <c r="BZ63" s="54">
        <f t="shared" si="46"/>
        <v>0</v>
      </c>
      <c r="CA63" s="54">
        <f t="shared" si="46"/>
        <v>1</v>
      </c>
      <c r="CB63" s="54">
        <f t="shared" si="46"/>
        <v>1</v>
      </c>
      <c r="CC63" s="54">
        <f t="shared" si="46"/>
        <v>1</v>
      </c>
      <c r="CD63" s="54">
        <f t="shared" si="46"/>
        <v>1</v>
      </c>
      <c r="CE63" s="54">
        <f t="shared" si="46"/>
        <v>1</v>
      </c>
      <c r="CF63" s="54">
        <f t="shared" si="46"/>
        <v>1</v>
      </c>
      <c r="CG63" s="54">
        <f t="shared" si="46"/>
        <v>1</v>
      </c>
      <c r="CH63" s="54">
        <f t="shared" si="46"/>
        <v>1</v>
      </c>
      <c r="CI63" s="54">
        <f t="shared" si="46"/>
        <v>1</v>
      </c>
      <c r="CJ63" s="54">
        <f t="shared" si="46"/>
        <v>1</v>
      </c>
      <c r="CK63" s="54">
        <f t="shared" si="47"/>
        <v>1</v>
      </c>
      <c r="CL63" s="54">
        <f t="shared" si="47"/>
        <v>1</v>
      </c>
      <c r="CM63" s="54">
        <f t="shared" si="47"/>
        <v>1</v>
      </c>
      <c r="CN63" s="54">
        <f t="shared" si="47"/>
        <v>1</v>
      </c>
      <c r="CO63" s="54">
        <f t="shared" si="47"/>
        <v>0</v>
      </c>
      <c r="CP63" s="54">
        <f t="shared" si="47"/>
        <v>0</v>
      </c>
      <c r="CQ63" s="54">
        <f t="shared" si="47"/>
        <v>0</v>
      </c>
      <c r="CR63" s="54">
        <f t="shared" si="47"/>
        <v>0</v>
      </c>
      <c r="CS63" s="54">
        <f t="shared" si="47"/>
        <v>0</v>
      </c>
      <c r="CT63" s="54">
        <f t="shared" si="47"/>
        <v>0</v>
      </c>
      <c r="CU63" s="54">
        <f t="shared" si="47"/>
        <v>0</v>
      </c>
      <c r="CV63" s="54">
        <f t="shared" si="47"/>
        <v>0</v>
      </c>
      <c r="CW63" s="54">
        <f t="shared" si="47"/>
        <v>0</v>
      </c>
      <c r="CX63" s="54">
        <f t="shared" si="47"/>
        <v>0</v>
      </c>
      <c r="CY63" s="54">
        <f t="shared" si="47"/>
        <v>0</v>
      </c>
      <c r="CZ63" s="54">
        <f t="shared" si="47"/>
        <v>0</v>
      </c>
      <c r="DA63" s="54">
        <f t="shared" si="40"/>
        <v>0</v>
      </c>
      <c r="DB63" s="54">
        <f t="shared" si="40"/>
        <v>0</v>
      </c>
      <c r="DC63" s="54">
        <f t="shared" si="40"/>
        <v>0</v>
      </c>
      <c r="DD63" s="54">
        <f t="shared" si="40"/>
        <v>0</v>
      </c>
      <c r="DE63" s="54">
        <f t="shared" si="40"/>
        <v>0</v>
      </c>
      <c r="DF63" s="54">
        <f t="shared" si="40"/>
        <v>0</v>
      </c>
      <c r="DG63" s="54">
        <f t="shared" si="40"/>
        <v>0</v>
      </c>
      <c r="DH63" s="54">
        <f t="shared" si="40"/>
        <v>0</v>
      </c>
      <c r="DI63" s="55">
        <f t="shared" si="40"/>
        <v>0</v>
      </c>
      <c r="DK63" s="53">
        <f t="shared" si="48"/>
        <v>0</v>
      </c>
      <c r="DL63" s="54">
        <f t="shared" si="48"/>
        <v>0</v>
      </c>
      <c r="DM63" s="54">
        <f t="shared" si="48"/>
        <v>0</v>
      </c>
      <c r="DN63" s="54">
        <f t="shared" si="48"/>
        <v>0</v>
      </c>
      <c r="DO63" s="54">
        <f t="shared" si="48"/>
        <v>0</v>
      </c>
      <c r="DP63" s="54">
        <f t="shared" si="48"/>
        <v>0</v>
      </c>
      <c r="DQ63" s="54">
        <f t="shared" si="48"/>
        <v>0</v>
      </c>
      <c r="DR63" s="54">
        <f t="shared" si="48"/>
        <v>0</v>
      </c>
      <c r="DS63" s="54">
        <f t="shared" si="48"/>
        <v>0</v>
      </c>
      <c r="DT63" s="54">
        <f t="shared" si="48"/>
        <v>0</v>
      </c>
      <c r="DU63" s="54">
        <f t="shared" si="48"/>
        <v>0</v>
      </c>
      <c r="DV63" s="54">
        <f t="shared" si="48"/>
        <v>0</v>
      </c>
      <c r="DW63" s="54">
        <f t="shared" si="48"/>
        <v>0</v>
      </c>
      <c r="DX63" s="54">
        <f t="shared" si="48"/>
        <v>0</v>
      </c>
      <c r="DY63" s="54">
        <f t="shared" si="48"/>
        <v>0</v>
      </c>
      <c r="DZ63" s="54">
        <f t="shared" si="48"/>
        <v>0</v>
      </c>
      <c r="EA63" s="54">
        <f t="shared" si="49"/>
        <v>0</v>
      </c>
      <c r="EB63" s="54">
        <f t="shared" si="49"/>
        <v>0</v>
      </c>
      <c r="EC63" s="54">
        <f t="shared" si="49"/>
        <v>0</v>
      </c>
      <c r="ED63" s="54">
        <f t="shared" si="49"/>
        <v>0</v>
      </c>
      <c r="EE63" s="54">
        <f t="shared" si="49"/>
        <v>0</v>
      </c>
      <c r="EF63" s="54">
        <f t="shared" si="49"/>
        <v>0</v>
      </c>
      <c r="EG63" s="54">
        <f t="shared" si="49"/>
        <v>0</v>
      </c>
      <c r="EH63" s="54">
        <f t="shared" si="49"/>
        <v>0</v>
      </c>
      <c r="EI63" s="54">
        <f t="shared" si="49"/>
        <v>0</v>
      </c>
      <c r="EJ63" s="54">
        <f t="shared" si="49"/>
        <v>0</v>
      </c>
      <c r="EK63" s="54">
        <f t="shared" si="49"/>
        <v>0</v>
      </c>
      <c r="EL63" s="54">
        <f t="shared" si="49"/>
        <v>0</v>
      </c>
      <c r="EM63" s="54">
        <f t="shared" si="49"/>
        <v>0</v>
      </c>
      <c r="EN63" s="54">
        <f t="shared" si="49"/>
        <v>0</v>
      </c>
      <c r="EO63" s="54">
        <f t="shared" si="49"/>
        <v>0</v>
      </c>
      <c r="EP63" s="54">
        <f t="shared" si="49"/>
        <v>0</v>
      </c>
      <c r="EQ63" s="54">
        <f t="shared" si="41"/>
        <v>0</v>
      </c>
      <c r="ER63" s="54">
        <f t="shared" si="41"/>
        <v>0</v>
      </c>
      <c r="ES63" s="54">
        <f t="shared" si="41"/>
        <v>0</v>
      </c>
      <c r="ET63" s="54">
        <f t="shared" si="41"/>
        <v>0</v>
      </c>
      <c r="EU63" s="54">
        <f t="shared" si="41"/>
        <v>0</v>
      </c>
      <c r="EV63" s="54">
        <f t="shared" si="41"/>
        <v>0</v>
      </c>
      <c r="EW63" s="54">
        <f t="shared" si="41"/>
        <v>0</v>
      </c>
      <c r="EX63" s="54">
        <f t="shared" si="41"/>
        <v>0</v>
      </c>
      <c r="EY63" s="55">
        <f t="shared" si="41"/>
        <v>0</v>
      </c>
      <c r="FA63" s="56" t="str">
        <f t="shared" si="29"/>
        <v>Non Compliance</v>
      </c>
      <c r="FB63" s="56" t="str">
        <f t="shared" si="30"/>
        <v>Compliance</v>
      </c>
      <c r="FC63" s="56" t="str">
        <f t="shared" si="31"/>
        <v>Compliance</v>
      </c>
      <c r="FD63" s="1">
        <f>VLOOKUP(C63,[2]SALARY!$B$9:$H$110,7,0)</f>
        <v>17</v>
      </c>
      <c r="FE63" s="68">
        <f t="shared" si="33"/>
        <v>0</v>
      </c>
    </row>
    <row r="64" spans="2:161" ht="20.100000000000001" customHeight="1" thickBot="1" x14ac:dyDescent="0.3">
      <c r="B64" s="42">
        <v>51</v>
      </c>
      <c r="C64" s="43">
        <v>5753</v>
      </c>
      <c r="D64" s="44" t="s">
        <v>88</v>
      </c>
      <c r="E64" s="45" t="s">
        <v>118</v>
      </c>
      <c r="F64" s="18" t="str">
        <f>IFERROR(VLOOKUP(E64,'[1]Designation with Pershift Cost'!$B$3:$C$25,2,0),"")</f>
        <v/>
      </c>
      <c r="G64" s="126" t="s">
        <v>10</v>
      </c>
      <c r="H64" s="46" t="s">
        <v>26</v>
      </c>
      <c r="I64" s="126" t="s">
        <v>10</v>
      </c>
      <c r="J64" s="46" t="s">
        <v>10</v>
      </c>
      <c r="K64" s="46" t="s">
        <v>10</v>
      </c>
      <c r="L64" s="118" t="s">
        <v>10</v>
      </c>
      <c r="M64" s="46" t="s">
        <v>10</v>
      </c>
      <c r="N64" s="46" t="s">
        <v>26</v>
      </c>
      <c r="O64" s="133" t="s">
        <v>10</v>
      </c>
      <c r="P64" s="133" t="s">
        <v>10</v>
      </c>
      <c r="Q64" s="47" t="s">
        <v>10</v>
      </c>
      <c r="R64" s="47" t="s">
        <v>10</v>
      </c>
      <c r="S64" s="47" t="s">
        <v>10</v>
      </c>
      <c r="T64" s="47" t="s">
        <v>10</v>
      </c>
      <c r="U64" s="47" t="s">
        <v>26</v>
      </c>
      <c r="V64" s="47" t="s">
        <v>27</v>
      </c>
      <c r="W64" s="47" t="s">
        <v>27</v>
      </c>
      <c r="X64" s="47" t="s">
        <v>27</v>
      </c>
      <c r="Y64" s="47" t="s">
        <v>27</v>
      </c>
      <c r="Z64" s="47" t="s">
        <v>27</v>
      </c>
      <c r="AA64" s="47" t="s">
        <v>27</v>
      </c>
      <c r="AB64" s="47" t="s">
        <v>27</v>
      </c>
      <c r="AC64" s="47" t="s">
        <v>27</v>
      </c>
      <c r="AD64" s="47" t="s">
        <v>27</v>
      </c>
      <c r="AE64" s="47" t="s">
        <v>27</v>
      </c>
      <c r="AF64" s="47" t="s">
        <v>27</v>
      </c>
      <c r="AG64" s="47" t="s">
        <v>27</v>
      </c>
      <c r="AH64" s="47" t="s">
        <v>27</v>
      </c>
      <c r="AI64" s="47" t="s">
        <v>27</v>
      </c>
      <c r="AJ64" s="47" t="s">
        <v>27</v>
      </c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8">
        <f t="shared" si="3"/>
        <v>12</v>
      </c>
      <c r="AX64" s="48">
        <f t="shared" si="4"/>
        <v>0</v>
      </c>
      <c r="AY64" s="48">
        <f t="shared" si="5"/>
        <v>0</v>
      </c>
      <c r="AZ64" s="48">
        <f t="shared" si="6"/>
        <v>0</v>
      </c>
      <c r="BA64" s="48">
        <f t="shared" si="7"/>
        <v>0</v>
      </c>
      <c r="BB64" s="48">
        <f t="shared" si="8"/>
        <v>0</v>
      </c>
      <c r="BC64" s="48">
        <f t="shared" si="9"/>
        <v>0</v>
      </c>
      <c r="BD64" s="48">
        <f t="shared" si="10"/>
        <v>0</v>
      </c>
      <c r="BE64" s="48">
        <f t="shared" si="11"/>
        <v>0</v>
      </c>
      <c r="BF64" s="48">
        <f t="shared" si="12"/>
        <v>0</v>
      </c>
      <c r="BG64" s="48">
        <f t="shared" si="13"/>
        <v>0</v>
      </c>
      <c r="BH64" s="48">
        <f t="shared" si="14"/>
        <v>0</v>
      </c>
      <c r="BI64" s="48">
        <f t="shared" si="15"/>
        <v>0</v>
      </c>
      <c r="BJ64" s="48">
        <f t="shared" si="16"/>
        <v>0</v>
      </c>
      <c r="BK64" s="47"/>
      <c r="BL64" s="47"/>
      <c r="BM64" s="48">
        <f t="shared" si="17"/>
        <v>3</v>
      </c>
      <c r="BN64" s="48">
        <f t="shared" si="18"/>
        <v>15</v>
      </c>
      <c r="BO64" s="49">
        <f t="shared" si="19"/>
        <v>12</v>
      </c>
      <c r="BP64" s="50">
        <f t="shared" si="32"/>
        <v>30</v>
      </c>
      <c r="BQ64" s="51">
        <f t="shared" ref="BQ64:BQ103" si="50">SUM(BA64:BG64)+SUM(BH64/2)</f>
        <v>0</v>
      </c>
      <c r="BR64" s="51">
        <f t="shared" si="22"/>
        <v>0</v>
      </c>
      <c r="BS64" s="52"/>
      <c r="BU64" s="53">
        <f t="shared" si="46"/>
        <v>0</v>
      </c>
      <c r="BV64" s="54">
        <f t="shared" si="46"/>
        <v>0</v>
      </c>
      <c r="BW64" s="54">
        <f t="shared" si="46"/>
        <v>0</v>
      </c>
      <c r="BX64" s="54">
        <f t="shared" si="46"/>
        <v>0</v>
      </c>
      <c r="BY64" s="54">
        <f t="shared" si="46"/>
        <v>0</v>
      </c>
      <c r="BZ64" s="54">
        <f t="shared" si="46"/>
        <v>0</v>
      </c>
      <c r="CA64" s="54">
        <f t="shared" si="46"/>
        <v>0</v>
      </c>
      <c r="CB64" s="54">
        <f t="shared" si="46"/>
        <v>0</v>
      </c>
      <c r="CC64" s="54">
        <f t="shared" si="46"/>
        <v>0</v>
      </c>
      <c r="CD64" s="54">
        <f t="shared" si="46"/>
        <v>0</v>
      </c>
      <c r="CE64" s="54">
        <f t="shared" si="46"/>
        <v>0</v>
      </c>
      <c r="CF64" s="54">
        <f t="shared" si="46"/>
        <v>0</v>
      </c>
      <c r="CG64" s="54">
        <f t="shared" si="46"/>
        <v>0</v>
      </c>
      <c r="CH64" s="54">
        <f t="shared" si="46"/>
        <v>0</v>
      </c>
      <c r="CI64" s="54">
        <f t="shared" si="46"/>
        <v>0</v>
      </c>
      <c r="CJ64" s="54">
        <f t="shared" si="46"/>
        <v>1</v>
      </c>
      <c r="CK64" s="54">
        <f t="shared" si="47"/>
        <v>1</v>
      </c>
      <c r="CL64" s="54">
        <f t="shared" si="47"/>
        <v>1</v>
      </c>
      <c r="CM64" s="54">
        <f t="shared" si="47"/>
        <v>1</v>
      </c>
      <c r="CN64" s="54">
        <f t="shared" si="47"/>
        <v>1</v>
      </c>
      <c r="CO64" s="54">
        <f t="shared" si="47"/>
        <v>1</v>
      </c>
      <c r="CP64" s="54">
        <f t="shared" si="47"/>
        <v>1</v>
      </c>
      <c r="CQ64" s="54">
        <f t="shared" si="47"/>
        <v>1</v>
      </c>
      <c r="CR64" s="54">
        <f t="shared" si="47"/>
        <v>1</v>
      </c>
      <c r="CS64" s="54">
        <f t="shared" si="47"/>
        <v>0</v>
      </c>
      <c r="CT64" s="54">
        <f t="shared" si="47"/>
        <v>0</v>
      </c>
      <c r="CU64" s="54">
        <f t="shared" si="47"/>
        <v>0</v>
      </c>
      <c r="CV64" s="54">
        <f t="shared" si="47"/>
        <v>0</v>
      </c>
      <c r="CW64" s="54">
        <f t="shared" si="47"/>
        <v>0</v>
      </c>
      <c r="CX64" s="54">
        <f t="shared" si="47"/>
        <v>0</v>
      </c>
      <c r="CY64" s="54">
        <f t="shared" si="47"/>
        <v>0</v>
      </c>
      <c r="CZ64" s="54">
        <f t="shared" si="47"/>
        <v>0</v>
      </c>
      <c r="DA64" s="54">
        <f t="shared" ref="DA64:DI75" si="51">IF(OR(COUNTIFS(AM64:AS64,"W/O")&gt;0,COUNTIFS(AM64:AS64,"")&gt;0),0,1)</f>
        <v>0</v>
      </c>
      <c r="DB64" s="54">
        <f t="shared" si="51"/>
        <v>0</v>
      </c>
      <c r="DC64" s="54">
        <f t="shared" si="51"/>
        <v>0</v>
      </c>
      <c r="DD64" s="54">
        <f t="shared" si="51"/>
        <v>0</v>
      </c>
      <c r="DE64" s="54">
        <f t="shared" si="51"/>
        <v>0</v>
      </c>
      <c r="DF64" s="54">
        <f t="shared" si="51"/>
        <v>0</v>
      </c>
      <c r="DG64" s="54">
        <f t="shared" si="51"/>
        <v>0</v>
      </c>
      <c r="DH64" s="54">
        <f t="shared" si="51"/>
        <v>0</v>
      </c>
      <c r="DI64" s="55">
        <f t="shared" si="51"/>
        <v>0</v>
      </c>
      <c r="DK64" s="53">
        <f t="shared" si="48"/>
        <v>0</v>
      </c>
      <c r="DL64" s="54">
        <f t="shared" si="48"/>
        <v>0</v>
      </c>
      <c r="DM64" s="54">
        <f t="shared" si="48"/>
        <v>0</v>
      </c>
      <c r="DN64" s="54">
        <f t="shared" si="48"/>
        <v>0</v>
      </c>
      <c r="DO64" s="54">
        <f t="shared" si="48"/>
        <v>0</v>
      </c>
      <c r="DP64" s="54">
        <f t="shared" si="48"/>
        <v>0</v>
      </c>
      <c r="DQ64" s="54">
        <f t="shared" si="48"/>
        <v>0</v>
      </c>
      <c r="DR64" s="54">
        <f t="shared" si="48"/>
        <v>0</v>
      </c>
      <c r="DS64" s="54">
        <f t="shared" si="48"/>
        <v>0</v>
      </c>
      <c r="DT64" s="54">
        <f t="shared" si="48"/>
        <v>0</v>
      </c>
      <c r="DU64" s="54">
        <f t="shared" si="48"/>
        <v>0</v>
      </c>
      <c r="DV64" s="54">
        <f t="shared" si="48"/>
        <v>0</v>
      </c>
      <c r="DW64" s="54">
        <f t="shared" si="48"/>
        <v>0</v>
      </c>
      <c r="DX64" s="54">
        <f t="shared" si="48"/>
        <v>0</v>
      </c>
      <c r="DY64" s="54">
        <f t="shared" si="48"/>
        <v>0</v>
      </c>
      <c r="DZ64" s="54">
        <f t="shared" si="48"/>
        <v>0</v>
      </c>
      <c r="EA64" s="54">
        <f t="shared" si="49"/>
        <v>0</v>
      </c>
      <c r="EB64" s="54">
        <f t="shared" si="49"/>
        <v>0</v>
      </c>
      <c r="EC64" s="54">
        <f t="shared" si="49"/>
        <v>0</v>
      </c>
      <c r="ED64" s="54">
        <f t="shared" si="49"/>
        <v>0</v>
      </c>
      <c r="EE64" s="54">
        <f t="shared" si="49"/>
        <v>0</v>
      </c>
      <c r="EF64" s="54">
        <f t="shared" si="49"/>
        <v>0</v>
      </c>
      <c r="EG64" s="54">
        <f t="shared" si="49"/>
        <v>0</v>
      </c>
      <c r="EH64" s="54">
        <f t="shared" si="49"/>
        <v>0</v>
      </c>
      <c r="EI64" s="54">
        <f t="shared" si="49"/>
        <v>0</v>
      </c>
      <c r="EJ64" s="54">
        <f t="shared" si="49"/>
        <v>0</v>
      </c>
      <c r="EK64" s="54">
        <f t="shared" si="49"/>
        <v>0</v>
      </c>
      <c r="EL64" s="54">
        <f t="shared" si="49"/>
        <v>0</v>
      </c>
      <c r="EM64" s="54">
        <f t="shared" si="49"/>
        <v>0</v>
      </c>
      <c r="EN64" s="54">
        <f t="shared" si="49"/>
        <v>0</v>
      </c>
      <c r="EO64" s="54">
        <f t="shared" si="49"/>
        <v>0</v>
      </c>
      <c r="EP64" s="54">
        <f t="shared" si="49"/>
        <v>0</v>
      </c>
      <c r="EQ64" s="54">
        <f t="shared" ref="EQ64:EY75" si="52">IF(OR(COUNTIFS(AM64:AV64,"W/O")&gt;0,COUNTIFS(AM64:AV64,"A")&gt;0,COUNTIFS(AM64:AV64,"")&gt;0,COUNTIF(AM64:AV64,"N/O")),0,1)</f>
        <v>0</v>
      </c>
      <c r="ER64" s="54">
        <f t="shared" si="52"/>
        <v>0</v>
      </c>
      <c r="ES64" s="54">
        <f t="shared" si="52"/>
        <v>0</v>
      </c>
      <c r="ET64" s="54">
        <f t="shared" si="52"/>
        <v>0</v>
      </c>
      <c r="EU64" s="54">
        <f t="shared" si="52"/>
        <v>0</v>
      </c>
      <c r="EV64" s="54">
        <f t="shared" si="52"/>
        <v>0</v>
      </c>
      <c r="EW64" s="54">
        <f t="shared" si="52"/>
        <v>0</v>
      </c>
      <c r="EX64" s="54">
        <f t="shared" si="52"/>
        <v>0</v>
      </c>
      <c r="EY64" s="55">
        <f t="shared" si="52"/>
        <v>0</v>
      </c>
      <c r="FA64" s="56" t="str">
        <f t="shared" si="29"/>
        <v>Non Compliance</v>
      </c>
      <c r="FB64" s="56" t="str">
        <f t="shared" si="30"/>
        <v>Compliance</v>
      </c>
      <c r="FC64" s="56" t="str">
        <f t="shared" si="31"/>
        <v>Compliance</v>
      </c>
      <c r="FD64" s="1">
        <f>VLOOKUP(C64,[2]SALARY!$B$9:$H$110,7,0)</f>
        <v>12</v>
      </c>
      <c r="FE64" s="68">
        <f t="shared" si="33"/>
        <v>0</v>
      </c>
    </row>
    <row r="65" spans="2:161" ht="20.100000000000001" customHeight="1" thickBot="1" x14ac:dyDescent="0.3">
      <c r="B65" s="42">
        <v>52</v>
      </c>
      <c r="C65" s="43">
        <v>5759</v>
      </c>
      <c r="D65" s="44" t="s">
        <v>89</v>
      </c>
      <c r="E65" s="45" t="s">
        <v>118</v>
      </c>
      <c r="F65" s="18" t="str">
        <f>IFERROR(VLOOKUP(E65,'[1]Designation with Pershift Cost'!$B$3:$C$25,2,0),"")</f>
        <v/>
      </c>
      <c r="G65" s="46" t="s">
        <v>26</v>
      </c>
      <c r="H65" s="46" t="s">
        <v>10</v>
      </c>
      <c r="I65" s="126" t="s">
        <v>10</v>
      </c>
      <c r="J65" s="46" t="s">
        <v>27</v>
      </c>
      <c r="K65" s="46" t="s">
        <v>10</v>
      </c>
      <c r="L65" s="118" t="s">
        <v>10</v>
      </c>
      <c r="M65" s="46" t="s">
        <v>10</v>
      </c>
      <c r="N65" s="46" t="s">
        <v>10</v>
      </c>
      <c r="O65" s="133" t="s">
        <v>10</v>
      </c>
      <c r="P65" s="46" t="s">
        <v>26</v>
      </c>
      <c r="Q65" s="47" t="s">
        <v>10</v>
      </c>
      <c r="R65" s="47" t="s">
        <v>10</v>
      </c>
      <c r="S65" s="47" t="s">
        <v>10</v>
      </c>
      <c r="T65" s="47" t="s">
        <v>10</v>
      </c>
      <c r="U65" s="47" t="s">
        <v>26</v>
      </c>
      <c r="V65" s="47" t="s">
        <v>10</v>
      </c>
      <c r="W65" s="47" t="s">
        <v>10</v>
      </c>
      <c r="X65" s="47" t="s">
        <v>27</v>
      </c>
      <c r="Y65" s="47" t="s">
        <v>10</v>
      </c>
      <c r="Z65" s="47" t="s">
        <v>10</v>
      </c>
      <c r="AA65" s="47" t="s">
        <v>10</v>
      </c>
      <c r="AB65" s="47" t="s">
        <v>26</v>
      </c>
      <c r="AC65" s="47" t="s">
        <v>27</v>
      </c>
      <c r="AD65" s="47" t="s">
        <v>10</v>
      </c>
      <c r="AE65" s="47" t="s">
        <v>27</v>
      </c>
      <c r="AF65" s="47" t="s">
        <v>10</v>
      </c>
      <c r="AG65" s="47" t="s">
        <v>27</v>
      </c>
      <c r="AH65" s="47" t="s">
        <v>10</v>
      </c>
      <c r="AI65" s="47" t="s">
        <v>10</v>
      </c>
      <c r="AJ65" s="47" t="s">
        <v>10</v>
      </c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8">
        <f t="shared" si="3"/>
        <v>21</v>
      </c>
      <c r="AX65" s="48">
        <f t="shared" si="4"/>
        <v>0</v>
      </c>
      <c r="AY65" s="48">
        <f t="shared" si="5"/>
        <v>0</v>
      </c>
      <c r="AZ65" s="48">
        <f t="shared" si="6"/>
        <v>0</v>
      </c>
      <c r="BA65" s="48">
        <f t="shared" si="7"/>
        <v>0</v>
      </c>
      <c r="BB65" s="48">
        <f t="shared" si="8"/>
        <v>0</v>
      </c>
      <c r="BC65" s="48">
        <f t="shared" si="9"/>
        <v>0</v>
      </c>
      <c r="BD65" s="48">
        <f t="shared" si="10"/>
        <v>0</v>
      </c>
      <c r="BE65" s="48">
        <f t="shared" si="11"/>
        <v>0</v>
      </c>
      <c r="BF65" s="48">
        <f t="shared" si="12"/>
        <v>0</v>
      </c>
      <c r="BG65" s="48">
        <f t="shared" si="13"/>
        <v>0</v>
      </c>
      <c r="BH65" s="48">
        <f t="shared" si="14"/>
        <v>0</v>
      </c>
      <c r="BI65" s="48">
        <f t="shared" si="15"/>
        <v>0</v>
      </c>
      <c r="BJ65" s="48">
        <f t="shared" si="16"/>
        <v>0</v>
      </c>
      <c r="BK65" s="47"/>
      <c r="BL65" s="47"/>
      <c r="BM65" s="48">
        <f t="shared" si="17"/>
        <v>4</v>
      </c>
      <c r="BN65" s="48">
        <f t="shared" si="18"/>
        <v>5</v>
      </c>
      <c r="BO65" s="49">
        <f t="shared" si="19"/>
        <v>21</v>
      </c>
      <c r="BP65" s="50">
        <f t="shared" si="32"/>
        <v>30</v>
      </c>
      <c r="BQ65" s="51">
        <f t="shared" si="50"/>
        <v>0</v>
      </c>
      <c r="BR65" s="51">
        <f t="shared" si="22"/>
        <v>0</v>
      </c>
      <c r="BS65" s="52"/>
      <c r="BU65" s="53">
        <f t="shared" si="46"/>
        <v>0</v>
      </c>
      <c r="BV65" s="54">
        <f t="shared" si="46"/>
        <v>1</v>
      </c>
      <c r="BW65" s="54">
        <f t="shared" si="46"/>
        <v>1</v>
      </c>
      <c r="BX65" s="54">
        <f t="shared" si="46"/>
        <v>0</v>
      </c>
      <c r="BY65" s="54">
        <f t="shared" si="46"/>
        <v>0</v>
      </c>
      <c r="BZ65" s="54">
        <f t="shared" si="46"/>
        <v>0</v>
      </c>
      <c r="CA65" s="54">
        <f t="shared" si="46"/>
        <v>0</v>
      </c>
      <c r="CB65" s="54">
        <f t="shared" si="46"/>
        <v>0</v>
      </c>
      <c r="CC65" s="54">
        <f t="shared" si="46"/>
        <v>0</v>
      </c>
      <c r="CD65" s="54">
        <f t="shared" si="46"/>
        <v>0</v>
      </c>
      <c r="CE65" s="54">
        <f t="shared" si="46"/>
        <v>0</v>
      </c>
      <c r="CF65" s="54">
        <f t="shared" si="46"/>
        <v>0</v>
      </c>
      <c r="CG65" s="54">
        <f t="shared" si="46"/>
        <v>0</v>
      </c>
      <c r="CH65" s="54">
        <f t="shared" si="46"/>
        <v>0</v>
      </c>
      <c r="CI65" s="54">
        <f t="shared" si="46"/>
        <v>0</v>
      </c>
      <c r="CJ65" s="54">
        <f t="shared" si="46"/>
        <v>0</v>
      </c>
      <c r="CK65" s="54">
        <f t="shared" si="47"/>
        <v>0</v>
      </c>
      <c r="CL65" s="54">
        <f t="shared" si="47"/>
        <v>0</v>
      </c>
      <c r="CM65" s="54">
        <f t="shared" si="47"/>
        <v>0</v>
      </c>
      <c r="CN65" s="54">
        <f t="shared" si="47"/>
        <v>0</v>
      </c>
      <c r="CO65" s="54">
        <f t="shared" si="47"/>
        <v>0</v>
      </c>
      <c r="CP65" s="54">
        <f t="shared" si="47"/>
        <v>0</v>
      </c>
      <c r="CQ65" s="54">
        <f t="shared" si="47"/>
        <v>1</v>
      </c>
      <c r="CR65" s="54">
        <f t="shared" si="47"/>
        <v>1</v>
      </c>
      <c r="CS65" s="54">
        <f t="shared" si="47"/>
        <v>0</v>
      </c>
      <c r="CT65" s="54">
        <f t="shared" si="47"/>
        <v>0</v>
      </c>
      <c r="CU65" s="54">
        <f t="shared" si="47"/>
        <v>0</v>
      </c>
      <c r="CV65" s="54">
        <f t="shared" si="47"/>
        <v>0</v>
      </c>
      <c r="CW65" s="54">
        <f t="shared" si="47"/>
        <v>0</v>
      </c>
      <c r="CX65" s="54">
        <f t="shared" si="47"/>
        <v>0</v>
      </c>
      <c r="CY65" s="54">
        <f t="shared" si="47"/>
        <v>0</v>
      </c>
      <c r="CZ65" s="54">
        <f t="shared" si="47"/>
        <v>0</v>
      </c>
      <c r="DA65" s="54">
        <f t="shared" si="51"/>
        <v>0</v>
      </c>
      <c r="DB65" s="54">
        <f t="shared" si="51"/>
        <v>0</v>
      </c>
      <c r="DC65" s="54">
        <f t="shared" si="51"/>
        <v>0</v>
      </c>
      <c r="DD65" s="54">
        <f t="shared" si="51"/>
        <v>0</v>
      </c>
      <c r="DE65" s="54">
        <f t="shared" si="51"/>
        <v>0</v>
      </c>
      <c r="DF65" s="54">
        <f t="shared" si="51"/>
        <v>0</v>
      </c>
      <c r="DG65" s="54">
        <f t="shared" si="51"/>
        <v>0</v>
      </c>
      <c r="DH65" s="54">
        <f t="shared" si="51"/>
        <v>0</v>
      </c>
      <c r="DI65" s="55">
        <f t="shared" si="51"/>
        <v>0</v>
      </c>
      <c r="DK65" s="53">
        <f t="shared" si="48"/>
        <v>0</v>
      </c>
      <c r="DL65" s="54">
        <f t="shared" si="48"/>
        <v>0</v>
      </c>
      <c r="DM65" s="54">
        <f t="shared" si="48"/>
        <v>0</v>
      </c>
      <c r="DN65" s="54">
        <f t="shared" si="48"/>
        <v>0</v>
      </c>
      <c r="DO65" s="54">
        <f t="shared" si="48"/>
        <v>0</v>
      </c>
      <c r="DP65" s="54">
        <f t="shared" si="48"/>
        <v>0</v>
      </c>
      <c r="DQ65" s="54">
        <f t="shared" si="48"/>
        <v>0</v>
      </c>
      <c r="DR65" s="54">
        <f t="shared" si="48"/>
        <v>0</v>
      </c>
      <c r="DS65" s="54">
        <f t="shared" si="48"/>
        <v>0</v>
      </c>
      <c r="DT65" s="54">
        <f t="shared" si="48"/>
        <v>0</v>
      </c>
      <c r="DU65" s="54">
        <f t="shared" si="48"/>
        <v>0</v>
      </c>
      <c r="DV65" s="54">
        <f t="shared" si="48"/>
        <v>0</v>
      </c>
      <c r="DW65" s="54">
        <f t="shared" si="48"/>
        <v>0</v>
      </c>
      <c r="DX65" s="54">
        <f t="shared" si="48"/>
        <v>0</v>
      </c>
      <c r="DY65" s="54">
        <f t="shared" si="48"/>
        <v>0</v>
      </c>
      <c r="DZ65" s="54">
        <f t="shared" si="48"/>
        <v>0</v>
      </c>
      <c r="EA65" s="54">
        <f t="shared" si="49"/>
        <v>0</v>
      </c>
      <c r="EB65" s="54">
        <f t="shared" si="49"/>
        <v>0</v>
      </c>
      <c r="EC65" s="54">
        <f t="shared" si="49"/>
        <v>0</v>
      </c>
      <c r="ED65" s="54">
        <f t="shared" si="49"/>
        <v>0</v>
      </c>
      <c r="EE65" s="54">
        <f t="shared" si="49"/>
        <v>0</v>
      </c>
      <c r="EF65" s="54">
        <f t="shared" si="49"/>
        <v>0</v>
      </c>
      <c r="EG65" s="54">
        <f t="shared" si="49"/>
        <v>0</v>
      </c>
      <c r="EH65" s="54">
        <f t="shared" si="49"/>
        <v>0</v>
      </c>
      <c r="EI65" s="54">
        <f t="shared" si="49"/>
        <v>0</v>
      </c>
      <c r="EJ65" s="54">
        <f t="shared" si="49"/>
        <v>0</v>
      </c>
      <c r="EK65" s="54">
        <f t="shared" si="49"/>
        <v>0</v>
      </c>
      <c r="EL65" s="54">
        <f t="shared" si="49"/>
        <v>0</v>
      </c>
      <c r="EM65" s="54">
        <f t="shared" si="49"/>
        <v>0</v>
      </c>
      <c r="EN65" s="54">
        <f t="shared" si="49"/>
        <v>0</v>
      </c>
      <c r="EO65" s="54">
        <f t="shared" si="49"/>
        <v>0</v>
      </c>
      <c r="EP65" s="54">
        <f t="shared" si="49"/>
        <v>0</v>
      </c>
      <c r="EQ65" s="54">
        <f t="shared" si="52"/>
        <v>0</v>
      </c>
      <c r="ER65" s="54">
        <f t="shared" si="52"/>
        <v>0</v>
      </c>
      <c r="ES65" s="54">
        <f t="shared" si="52"/>
        <v>0</v>
      </c>
      <c r="ET65" s="54">
        <f t="shared" si="52"/>
        <v>0</v>
      </c>
      <c r="EU65" s="54">
        <f t="shared" si="52"/>
        <v>0</v>
      </c>
      <c r="EV65" s="54">
        <f t="shared" si="52"/>
        <v>0</v>
      </c>
      <c r="EW65" s="54">
        <f t="shared" si="52"/>
        <v>0</v>
      </c>
      <c r="EX65" s="54">
        <f t="shared" si="52"/>
        <v>0</v>
      </c>
      <c r="EY65" s="55">
        <f t="shared" si="52"/>
        <v>0</v>
      </c>
      <c r="FA65" s="56" t="str">
        <f t="shared" si="29"/>
        <v>Non Compliance</v>
      </c>
      <c r="FB65" s="56" t="str">
        <f t="shared" si="30"/>
        <v>Compliance</v>
      </c>
      <c r="FC65" s="56" t="str">
        <f t="shared" si="31"/>
        <v>Compliance</v>
      </c>
      <c r="FD65" s="1">
        <f>VLOOKUP(C65,[2]SALARY!$B$9:$H$110,7,0)</f>
        <v>21</v>
      </c>
      <c r="FE65" s="68">
        <f t="shared" si="33"/>
        <v>0</v>
      </c>
    </row>
    <row r="66" spans="2:161" ht="20.100000000000001" customHeight="1" thickBot="1" x14ac:dyDescent="0.3">
      <c r="B66" s="42">
        <v>53</v>
      </c>
      <c r="C66" s="43">
        <v>5447</v>
      </c>
      <c r="D66" s="44" t="s">
        <v>90</v>
      </c>
      <c r="E66" s="45" t="s">
        <v>118</v>
      </c>
      <c r="F66" s="18" t="str">
        <f>IFERROR(VLOOKUP(E66,'[1]Designation with Pershift Cost'!$B$3:$C$25,2,0),"")</f>
        <v/>
      </c>
      <c r="G66" s="46" t="s">
        <v>11</v>
      </c>
      <c r="H66" s="46" t="s">
        <v>10</v>
      </c>
      <c r="I66" s="46" t="s">
        <v>26</v>
      </c>
      <c r="J66" s="46" t="s">
        <v>11</v>
      </c>
      <c r="K66" s="133" t="s">
        <v>11</v>
      </c>
      <c r="L66" s="129" t="s">
        <v>10</v>
      </c>
      <c r="M66" s="46" t="s">
        <v>11</v>
      </c>
      <c r="N66" s="46" t="s">
        <v>11</v>
      </c>
      <c r="O66" s="46" t="s">
        <v>11</v>
      </c>
      <c r="P66" s="46" t="s">
        <v>26</v>
      </c>
      <c r="Q66" s="47" t="s">
        <v>12</v>
      </c>
      <c r="R66" s="47" t="s">
        <v>27</v>
      </c>
      <c r="S66" s="47" t="s">
        <v>11</v>
      </c>
      <c r="T66" s="47" t="s">
        <v>10</v>
      </c>
      <c r="U66" s="47" t="s">
        <v>26</v>
      </c>
      <c r="V66" s="47" t="s">
        <v>27</v>
      </c>
      <c r="W66" s="47" t="s">
        <v>27</v>
      </c>
      <c r="X66" s="47" t="s">
        <v>27</v>
      </c>
      <c r="Y66" s="47" t="s">
        <v>27</v>
      </c>
      <c r="Z66" s="47" t="s">
        <v>27</v>
      </c>
      <c r="AA66" s="47" t="s">
        <v>27</v>
      </c>
      <c r="AB66" s="47" t="s">
        <v>27</v>
      </c>
      <c r="AC66" s="47" t="s">
        <v>27</v>
      </c>
      <c r="AD66" s="47" t="s">
        <v>27</v>
      </c>
      <c r="AE66" s="47" t="s">
        <v>27</v>
      </c>
      <c r="AF66" s="47" t="s">
        <v>11</v>
      </c>
      <c r="AG66" s="47" t="s">
        <v>11</v>
      </c>
      <c r="AH66" s="47" t="s">
        <v>11</v>
      </c>
      <c r="AI66" s="47" t="s">
        <v>11</v>
      </c>
      <c r="AJ66" s="47" t="s">
        <v>11</v>
      </c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8">
        <f t="shared" si="3"/>
        <v>3</v>
      </c>
      <c r="AX66" s="48">
        <f t="shared" si="4"/>
        <v>12</v>
      </c>
      <c r="AY66" s="48">
        <f t="shared" si="5"/>
        <v>1</v>
      </c>
      <c r="AZ66" s="48">
        <f t="shared" si="6"/>
        <v>0</v>
      </c>
      <c r="BA66" s="48">
        <f t="shared" si="7"/>
        <v>0</v>
      </c>
      <c r="BB66" s="48">
        <f t="shared" si="8"/>
        <v>0</v>
      </c>
      <c r="BC66" s="48">
        <f t="shared" si="9"/>
        <v>0</v>
      </c>
      <c r="BD66" s="48">
        <f t="shared" si="10"/>
        <v>0</v>
      </c>
      <c r="BE66" s="48">
        <f t="shared" si="11"/>
        <v>0</v>
      </c>
      <c r="BF66" s="48">
        <f t="shared" si="12"/>
        <v>0</v>
      </c>
      <c r="BG66" s="48">
        <f t="shared" si="13"/>
        <v>0</v>
      </c>
      <c r="BH66" s="48">
        <f t="shared" si="14"/>
        <v>0</v>
      </c>
      <c r="BI66" s="48">
        <f t="shared" si="15"/>
        <v>0</v>
      </c>
      <c r="BJ66" s="48">
        <f t="shared" si="16"/>
        <v>0</v>
      </c>
      <c r="BK66" s="47"/>
      <c r="BL66" s="47"/>
      <c r="BM66" s="48">
        <f t="shared" si="17"/>
        <v>3</v>
      </c>
      <c r="BN66" s="48">
        <f t="shared" si="18"/>
        <v>11</v>
      </c>
      <c r="BO66" s="49">
        <f t="shared" si="19"/>
        <v>16</v>
      </c>
      <c r="BP66" s="50">
        <f t="shared" si="32"/>
        <v>30</v>
      </c>
      <c r="BQ66" s="51">
        <f t="shared" si="50"/>
        <v>0</v>
      </c>
      <c r="BR66" s="51">
        <f t="shared" si="22"/>
        <v>0</v>
      </c>
      <c r="BS66" s="52"/>
      <c r="BU66" s="53">
        <f t="shared" si="46"/>
        <v>0</v>
      </c>
      <c r="BV66" s="54">
        <f t="shared" si="46"/>
        <v>0</v>
      </c>
      <c r="BW66" s="54">
        <f t="shared" si="46"/>
        <v>0</v>
      </c>
      <c r="BX66" s="54">
        <f t="shared" si="46"/>
        <v>0</v>
      </c>
      <c r="BY66" s="54">
        <f t="shared" si="46"/>
        <v>0</v>
      </c>
      <c r="BZ66" s="54">
        <f t="shared" si="46"/>
        <v>0</v>
      </c>
      <c r="CA66" s="54">
        <f t="shared" si="46"/>
        <v>0</v>
      </c>
      <c r="CB66" s="54">
        <f t="shared" si="46"/>
        <v>0</v>
      </c>
      <c r="CC66" s="54">
        <f t="shared" si="46"/>
        <v>0</v>
      </c>
      <c r="CD66" s="54">
        <f t="shared" si="46"/>
        <v>0</v>
      </c>
      <c r="CE66" s="54">
        <f t="shared" si="46"/>
        <v>0</v>
      </c>
      <c r="CF66" s="54">
        <f t="shared" si="46"/>
        <v>0</v>
      </c>
      <c r="CG66" s="54">
        <f t="shared" si="46"/>
        <v>0</v>
      </c>
      <c r="CH66" s="54">
        <f t="shared" si="46"/>
        <v>0</v>
      </c>
      <c r="CI66" s="54">
        <f t="shared" si="46"/>
        <v>0</v>
      </c>
      <c r="CJ66" s="54">
        <f t="shared" si="46"/>
        <v>1</v>
      </c>
      <c r="CK66" s="54">
        <f t="shared" si="47"/>
        <v>1</v>
      </c>
      <c r="CL66" s="54">
        <f t="shared" si="47"/>
        <v>1</v>
      </c>
      <c r="CM66" s="54">
        <f t="shared" si="47"/>
        <v>1</v>
      </c>
      <c r="CN66" s="54">
        <f t="shared" si="47"/>
        <v>1</v>
      </c>
      <c r="CO66" s="54">
        <f t="shared" si="47"/>
        <v>1</v>
      </c>
      <c r="CP66" s="54">
        <f t="shared" si="47"/>
        <v>1</v>
      </c>
      <c r="CQ66" s="54">
        <f t="shared" si="47"/>
        <v>1</v>
      </c>
      <c r="CR66" s="54">
        <f t="shared" si="47"/>
        <v>1</v>
      </c>
      <c r="CS66" s="54">
        <f t="shared" si="47"/>
        <v>0</v>
      </c>
      <c r="CT66" s="54">
        <f t="shared" si="47"/>
        <v>0</v>
      </c>
      <c r="CU66" s="54">
        <f t="shared" si="47"/>
        <v>0</v>
      </c>
      <c r="CV66" s="54">
        <f t="shared" si="47"/>
        <v>0</v>
      </c>
      <c r="CW66" s="54">
        <f t="shared" si="47"/>
        <v>0</v>
      </c>
      <c r="CX66" s="54">
        <f t="shared" si="47"/>
        <v>0</v>
      </c>
      <c r="CY66" s="54">
        <f t="shared" si="47"/>
        <v>0</v>
      </c>
      <c r="CZ66" s="54">
        <f t="shared" si="47"/>
        <v>0</v>
      </c>
      <c r="DA66" s="54">
        <f t="shared" si="51"/>
        <v>0</v>
      </c>
      <c r="DB66" s="54">
        <f t="shared" si="51"/>
        <v>0</v>
      </c>
      <c r="DC66" s="54">
        <f t="shared" si="51"/>
        <v>0</v>
      </c>
      <c r="DD66" s="54">
        <f t="shared" si="51"/>
        <v>0</v>
      </c>
      <c r="DE66" s="54">
        <f t="shared" si="51"/>
        <v>0</v>
      </c>
      <c r="DF66" s="54">
        <f t="shared" si="51"/>
        <v>0</v>
      </c>
      <c r="DG66" s="54">
        <f t="shared" si="51"/>
        <v>0</v>
      </c>
      <c r="DH66" s="54">
        <f t="shared" si="51"/>
        <v>0</v>
      </c>
      <c r="DI66" s="55">
        <f t="shared" si="51"/>
        <v>0</v>
      </c>
      <c r="DK66" s="53">
        <f t="shared" si="48"/>
        <v>0</v>
      </c>
      <c r="DL66" s="54">
        <f t="shared" si="48"/>
        <v>0</v>
      </c>
      <c r="DM66" s="54">
        <f t="shared" si="48"/>
        <v>0</v>
      </c>
      <c r="DN66" s="54">
        <f t="shared" si="48"/>
        <v>0</v>
      </c>
      <c r="DO66" s="54">
        <f t="shared" si="48"/>
        <v>0</v>
      </c>
      <c r="DP66" s="54">
        <f t="shared" si="48"/>
        <v>0</v>
      </c>
      <c r="DQ66" s="54">
        <f t="shared" si="48"/>
        <v>0</v>
      </c>
      <c r="DR66" s="54">
        <f t="shared" si="48"/>
        <v>0</v>
      </c>
      <c r="DS66" s="54">
        <f t="shared" si="48"/>
        <v>0</v>
      </c>
      <c r="DT66" s="54">
        <f t="shared" si="48"/>
        <v>0</v>
      </c>
      <c r="DU66" s="54">
        <f t="shared" si="48"/>
        <v>0</v>
      </c>
      <c r="DV66" s="54">
        <f t="shared" si="48"/>
        <v>0</v>
      </c>
      <c r="DW66" s="54">
        <f t="shared" si="48"/>
        <v>0</v>
      </c>
      <c r="DX66" s="54">
        <f t="shared" si="48"/>
        <v>0</v>
      </c>
      <c r="DY66" s="54">
        <f t="shared" si="48"/>
        <v>0</v>
      </c>
      <c r="DZ66" s="54">
        <f t="shared" si="48"/>
        <v>0</v>
      </c>
      <c r="EA66" s="54">
        <f t="shared" si="49"/>
        <v>0</v>
      </c>
      <c r="EB66" s="54">
        <f t="shared" si="49"/>
        <v>0</v>
      </c>
      <c r="EC66" s="54">
        <f t="shared" si="49"/>
        <v>0</v>
      </c>
      <c r="ED66" s="54">
        <f t="shared" si="49"/>
        <v>0</v>
      </c>
      <c r="EE66" s="54">
        <f t="shared" si="49"/>
        <v>0</v>
      </c>
      <c r="EF66" s="54">
        <f t="shared" si="49"/>
        <v>0</v>
      </c>
      <c r="EG66" s="54">
        <f t="shared" si="49"/>
        <v>0</v>
      </c>
      <c r="EH66" s="54">
        <f t="shared" si="49"/>
        <v>0</v>
      </c>
      <c r="EI66" s="54">
        <f t="shared" si="49"/>
        <v>0</v>
      </c>
      <c r="EJ66" s="54">
        <f t="shared" si="49"/>
        <v>0</v>
      </c>
      <c r="EK66" s="54">
        <f t="shared" si="49"/>
        <v>0</v>
      </c>
      <c r="EL66" s="54">
        <f t="shared" si="49"/>
        <v>0</v>
      </c>
      <c r="EM66" s="54">
        <f t="shared" si="49"/>
        <v>0</v>
      </c>
      <c r="EN66" s="54">
        <f t="shared" si="49"/>
        <v>0</v>
      </c>
      <c r="EO66" s="54">
        <f t="shared" si="49"/>
        <v>0</v>
      </c>
      <c r="EP66" s="54">
        <f t="shared" si="49"/>
        <v>0</v>
      </c>
      <c r="EQ66" s="54">
        <f t="shared" si="52"/>
        <v>0</v>
      </c>
      <c r="ER66" s="54">
        <f t="shared" si="52"/>
        <v>0</v>
      </c>
      <c r="ES66" s="54">
        <f t="shared" si="52"/>
        <v>0</v>
      </c>
      <c r="ET66" s="54">
        <f t="shared" si="52"/>
        <v>0</v>
      </c>
      <c r="EU66" s="54">
        <f t="shared" si="52"/>
        <v>0</v>
      </c>
      <c r="EV66" s="54">
        <f t="shared" si="52"/>
        <v>0</v>
      </c>
      <c r="EW66" s="54">
        <f t="shared" si="52"/>
        <v>0</v>
      </c>
      <c r="EX66" s="54">
        <f t="shared" si="52"/>
        <v>0</v>
      </c>
      <c r="EY66" s="55">
        <f t="shared" si="52"/>
        <v>0</v>
      </c>
      <c r="FA66" s="56" t="str">
        <f t="shared" si="29"/>
        <v>Non Compliance</v>
      </c>
      <c r="FB66" s="56" t="str">
        <f t="shared" si="30"/>
        <v>Compliance</v>
      </c>
      <c r="FC66" s="56" t="str">
        <f t="shared" si="31"/>
        <v>Compliance</v>
      </c>
      <c r="FD66" s="1">
        <f>VLOOKUP(C66,[2]SALARY!$B$9:$H$110,7,0)</f>
        <v>16</v>
      </c>
      <c r="FE66" s="68">
        <f t="shared" si="33"/>
        <v>0</v>
      </c>
    </row>
    <row r="67" spans="2:161" ht="20.100000000000001" customHeight="1" thickBot="1" x14ac:dyDescent="0.3">
      <c r="B67" s="42">
        <v>54</v>
      </c>
      <c r="C67" s="43">
        <v>6409</v>
      </c>
      <c r="D67" s="44" t="s">
        <v>91</v>
      </c>
      <c r="E67" s="45" t="s">
        <v>118</v>
      </c>
      <c r="F67" s="18" t="str">
        <f>IFERROR(VLOOKUP(E67,'[1]Designation with Pershift Cost'!$B$3:$C$25,2,0),"")</f>
        <v/>
      </c>
      <c r="G67" s="46" t="s">
        <v>12</v>
      </c>
      <c r="H67" s="46" t="s">
        <v>12</v>
      </c>
      <c r="I67" s="46" t="s">
        <v>12</v>
      </c>
      <c r="J67" s="46" t="s">
        <v>26</v>
      </c>
      <c r="K67" s="46" t="s">
        <v>12</v>
      </c>
      <c r="L67" s="126" t="s">
        <v>11</v>
      </c>
      <c r="M67" s="46" t="s">
        <v>11</v>
      </c>
      <c r="N67" s="46" t="s">
        <v>11</v>
      </c>
      <c r="O67" s="46" t="s">
        <v>11</v>
      </c>
      <c r="P67" s="133" t="s">
        <v>11</v>
      </c>
      <c r="Q67" s="47" t="s">
        <v>11</v>
      </c>
      <c r="R67" s="47" t="s">
        <v>26</v>
      </c>
      <c r="S67" s="47" t="s">
        <v>11</v>
      </c>
      <c r="T67" s="119" t="s">
        <v>11</v>
      </c>
      <c r="U67" s="47" t="s">
        <v>11</v>
      </c>
      <c r="V67" s="47" t="s">
        <v>12</v>
      </c>
      <c r="W67" s="47" t="s">
        <v>12</v>
      </c>
      <c r="X67" s="47" t="s">
        <v>12</v>
      </c>
      <c r="Y67" s="47" t="s">
        <v>12</v>
      </c>
      <c r="Z67" s="47" t="s">
        <v>12</v>
      </c>
      <c r="AA67" s="47" t="s">
        <v>26</v>
      </c>
      <c r="AB67" s="58" t="s">
        <v>12</v>
      </c>
      <c r="AC67" s="58" t="s">
        <v>12</v>
      </c>
      <c r="AD67" s="47" t="s">
        <v>12</v>
      </c>
      <c r="AE67" s="59" t="s">
        <v>12</v>
      </c>
      <c r="AF67" s="59" t="s">
        <v>11</v>
      </c>
      <c r="AG67" s="59" t="s">
        <v>26</v>
      </c>
      <c r="AH67" s="59" t="s">
        <v>11</v>
      </c>
      <c r="AI67" s="59" t="s">
        <v>11</v>
      </c>
      <c r="AJ67" s="59" t="s">
        <v>11</v>
      </c>
      <c r="AK67" s="58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8">
        <f t="shared" si="3"/>
        <v>0</v>
      </c>
      <c r="AX67" s="48">
        <f t="shared" si="4"/>
        <v>13</v>
      </c>
      <c r="AY67" s="48">
        <f t="shared" si="5"/>
        <v>13</v>
      </c>
      <c r="AZ67" s="48">
        <f t="shared" si="6"/>
        <v>0</v>
      </c>
      <c r="BA67" s="48">
        <f t="shared" si="7"/>
        <v>0</v>
      </c>
      <c r="BB67" s="48">
        <f t="shared" si="8"/>
        <v>0</v>
      </c>
      <c r="BC67" s="48">
        <f t="shared" si="9"/>
        <v>0</v>
      </c>
      <c r="BD67" s="48">
        <f t="shared" si="10"/>
        <v>0</v>
      </c>
      <c r="BE67" s="48">
        <f t="shared" si="11"/>
        <v>0</v>
      </c>
      <c r="BF67" s="48">
        <f t="shared" si="12"/>
        <v>0</v>
      </c>
      <c r="BG67" s="48">
        <f t="shared" si="13"/>
        <v>0</v>
      </c>
      <c r="BH67" s="48">
        <f t="shared" si="14"/>
        <v>0</v>
      </c>
      <c r="BI67" s="48">
        <f t="shared" si="15"/>
        <v>0</v>
      </c>
      <c r="BJ67" s="48">
        <f t="shared" si="16"/>
        <v>0</v>
      </c>
      <c r="BK67" s="47"/>
      <c r="BL67" s="47"/>
      <c r="BM67" s="48">
        <f t="shared" si="17"/>
        <v>4</v>
      </c>
      <c r="BN67" s="48">
        <f t="shared" si="18"/>
        <v>0</v>
      </c>
      <c r="BO67" s="49">
        <f t="shared" si="19"/>
        <v>26</v>
      </c>
      <c r="BP67" s="50">
        <f t="shared" si="32"/>
        <v>30</v>
      </c>
      <c r="BQ67" s="51">
        <f t="shared" si="50"/>
        <v>0</v>
      </c>
      <c r="BR67" s="51">
        <f t="shared" si="22"/>
        <v>0</v>
      </c>
      <c r="BS67" s="52"/>
      <c r="BU67" s="53">
        <f t="shared" si="46"/>
        <v>0</v>
      </c>
      <c r="BV67" s="54">
        <f t="shared" si="46"/>
        <v>0</v>
      </c>
      <c r="BW67" s="54">
        <f t="shared" si="46"/>
        <v>0</v>
      </c>
      <c r="BX67" s="54">
        <f t="shared" si="46"/>
        <v>0</v>
      </c>
      <c r="BY67" s="54">
        <f t="shared" si="46"/>
        <v>1</v>
      </c>
      <c r="BZ67" s="54">
        <f t="shared" si="46"/>
        <v>0</v>
      </c>
      <c r="CA67" s="54">
        <f t="shared" si="46"/>
        <v>0</v>
      </c>
      <c r="CB67" s="54">
        <f t="shared" si="46"/>
        <v>0</v>
      </c>
      <c r="CC67" s="54">
        <f t="shared" si="46"/>
        <v>0</v>
      </c>
      <c r="CD67" s="54">
        <f t="shared" si="46"/>
        <v>0</v>
      </c>
      <c r="CE67" s="54">
        <f t="shared" si="46"/>
        <v>0</v>
      </c>
      <c r="CF67" s="54">
        <f t="shared" si="46"/>
        <v>0</v>
      </c>
      <c r="CG67" s="54">
        <f t="shared" si="46"/>
        <v>1</v>
      </c>
      <c r="CH67" s="54">
        <f t="shared" si="46"/>
        <v>1</v>
      </c>
      <c r="CI67" s="54">
        <f t="shared" si="46"/>
        <v>0</v>
      </c>
      <c r="CJ67" s="54">
        <f t="shared" ref="BU67:CJ77" si="53">IF(OR(COUNTIFS(V67:AB67,"W/O")&gt;0,COUNTIFS(V67:AB67,"")&gt;0),0,1)</f>
        <v>0</v>
      </c>
      <c r="CK67" s="54">
        <f t="shared" si="47"/>
        <v>0</v>
      </c>
      <c r="CL67" s="54">
        <f t="shared" si="47"/>
        <v>0</v>
      </c>
      <c r="CM67" s="54">
        <f t="shared" si="47"/>
        <v>0</v>
      </c>
      <c r="CN67" s="54">
        <f t="shared" si="47"/>
        <v>0</v>
      </c>
      <c r="CO67" s="54">
        <f t="shared" si="47"/>
        <v>0</v>
      </c>
      <c r="CP67" s="54">
        <f t="shared" si="47"/>
        <v>0</v>
      </c>
      <c r="CQ67" s="54">
        <f t="shared" si="47"/>
        <v>0</v>
      </c>
      <c r="CR67" s="54">
        <f t="shared" si="47"/>
        <v>0</v>
      </c>
      <c r="CS67" s="54">
        <f t="shared" si="47"/>
        <v>0</v>
      </c>
      <c r="CT67" s="54">
        <f t="shared" si="47"/>
        <v>0</v>
      </c>
      <c r="CU67" s="54">
        <f t="shared" si="47"/>
        <v>0</v>
      </c>
      <c r="CV67" s="54">
        <f t="shared" si="47"/>
        <v>0</v>
      </c>
      <c r="CW67" s="54">
        <f t="shared" si="47"/>
        <v>0</v>
      </c>
      <c r="CX67" s="54">
        <f t="shared" si="47"/>
        <v>0</v>
      </c>
      <c r="CY67" s="54">
        <f t="shared" si="47"/>
        <v>0</v>
      </c>
      <c r="CZ67" s="54">
        <f t="shared" si="47"/>
        <v>0</v>
      </c>
      <c r="DA67" s="54">
        <f t="shared" si="51"/>
        <v>0</v>
      </c>
      <c r="DB67" s="54">
        <f t="shared" si="51"/>
        <v>0</v>
      </c>
      <c r="DC67" s="54">
        <f t="shared" si="51"/>
        <v>0</v>
      </c>
      <c r="DD67" s="54">
        <f t="shared" si="51"/>
        <v>0</v>
      </c>
      <c r="DE67" s="54">
        <f t="shared" si="51"/>
        <v>0</v>
      </c>
      <c r="DF67" s="54">
        <f t="shared" si="51"/>
        <v>0</v>
      </c>
      <c r="DG67" s="54">
        <f t="shared" si="51"/>
        <v>0</v>
      </c>
      <c r="DH67" s="54">
        <f t="shared" si="51"/>
        <v>0</v>
      </c>
      <c r="DI67" s="55">
        <f t="shared" si="51"/>
        <v>0</v>
      </c>
      <c r="DK67" s="53">
        <f t="shared" si="48"/>
        <v>0</v>
      </c>
      <c r="DL67" s="54">
        <f t="shared" si="48"/>
        <v>0</v>
      </c>
      <c r="DM67" s="54">
        <f t="shared" si="48"/>
        <v>0</v>
      </c>
      <c r="DN67" s="54">
        <f t="shared" si="48"/>
        <v>0</v>
      </c>
      <c r="DO67" s="54">
        <f t="shared" si="48"/>
        <v>0</v>
      </c>
      <c r="DP67" s="54">
        <f t="shared" si="48"/>
        <v>0</v>
      </c>
      <c r="DQ67" s="54">
        <f t="shared" si="48"/>
        <v>0</v>
      </c>
      <c r="DR67" s="54">
        <f t="shared" si="48"/>
        <v>0</v>
      </c>
      <c r="DS67" s="54">
        <f t="shared" si="48"/>
        <v>0</v>
      </c>
      <c r="DT67" s="54">
        <f t="shared" si="48"/>
        <v>0</v>
      </c>
      <c r="DU67" s="54">
        <f t="shared" si="48"/>
        <v>0</v>
      </c>
      <c r="DV67" s="54">
        <f t="shared" si="48"/>
        <v>0</v>
      </c>
      <c r="DW67" s="54">
        <f t="shared" si="48"/>
        <v>0</v>
      </c>
      <c r="DX67" s="54">
        <f t="shared" si="48"/>
        <v>0</v>
      </c>
      <c r="DY67" s="54">
        <f t="shared" si="48"/>
        <v>0</v>
      </c>
      <c r="DZ67" s="54">
        <f t="shared" ref="DK67:DZ77" si="54">IF(OR(COUNTIFS(V67:AE67,"W/O")&gt;0,COUNTIFS(V67:AE67,"A")&gt;0,COUNTIFS(V67:AE67,"")&gt;0,COUNTIF(V67:AE67,"N/O")),0,1)</f>
        <v>0</v>
      </c>
      <c r="EA67" s="54">
        <f t="shared" si="49"/>
        <v>0</v>
      </c>
      <c r="EB67" s="54">
        <f t="shared" si="49"/>
        <v>0</v>
      </c>
      <c r="EC67" s="54">
        <f t="shared" si="49"/>
        <v>0</v>
      </c>
      <c r="ED67" s="54">
        <f t="shared" si="49"/>
        <v>0</v>
      </c>
      <c r="EE67" s="54">
        <f t="shared" si="49"/>
        <v>0</v>
      </c>
      <c r="EF67" s="54">
        <f t="shared" si="49"/>
        <v>0</v>
      </c>
      <c r="EG67" s="54">
        <f t="shared" si="49"/>
        <v>0</v>
      </c>
      <c r="EH67" s="54">
        <f t="shared" si="49"/>
        <v>0</v>
      </c>
      <c r="EI67" s="54">
        <f t="shared" si="49"/>
        <v>0</v>
      </c>
      <c r="EJ67" s="54">
        <f t="shared" si="49"/>
        <v>0</v>
      </c>
      <c r="EK67" s="54">
        <f t="shared" si="49"/>
        <v>0</v>
      </c>
      <c r="EL67" s="54">
        <f t="shared" si="49"/>
        <v>0</v>
      </c>
      <c r="EM67" s="54">
        <f t="shared" si="49"/>
        <v>0</v>
      </c>
      <c r="EN67" s="54">
        <f t="shared" si="49"/>
        <v>0</v>
      </c>
      <c r="EO67" s="54">
        <f t="shared" si="49"/>
        <v>0</v>
      </c>
      <c r="EP67" s="54">
        <f t="shared" si="49"/>
        <v>0</v>
      </c>
      <c r="EQ67" s="54">
        <f t="shared" si="52"/>
        <v>0</v>
      </c>
      <c r="ER67" s="54">
        <f t="shared" si="52"/>
        <v>0</v>
      </c>
      <c r="ES67" s="54">
        <f t="shared" si="52"/>
        <v>0</v>
      </c>
      <c r="ET67" s="54">
        <f t="shared" si="52"/>
        <v>0</v>
      </c>
      <c r="EU67" s="54">
        <f t="shared" si="52"/>
        <v>0</v>
      </c>
      <c r="EV67" s="54">
        <f t="shared" si="52"/>
        <v>0</v>
      </c>
      <c r="EW67" s="54">
        <f t="shared" si="52"/>
        <v>0</v>
      </c>
      <c r="EX67" s="54">
        <f t="shared" si="52"/>
        <v>0</v>
      </c>
      <c r="EY67" s="55">
        <f t="shared" si="52"/>
        <v>0</v>
      </c>
      <c r="FA67" s="56" t="str">
        <f t="shared" si="29"/>
        <v>Non Compliance</v>
      </c>
      <c r="FB67" s="56" t="str">
        <f t="shared" si="30"/>
        <v>Compliance</v>
      </c>
      <c r="FC67" s="56" t="str">
        <f t="shared" si="31"/>
        <v>Compliance</v>
      </c>
      <c r="FD67" s="1">
        <f>VLOOKUP(C67,[2]SALARY!$B$9:$H$110,7,0)</f>
        <v>26</v>
      </c>
      <c r="FE67" s="68">
        <f t="shared" si="33"/>
        <v>0</v>
      </c>
    </row>
    <row r="68" spans="2:161" ht="20.100000000000001" customHeight="1" thickBot="1" x14ac:dyDescent="0.3">
      <c r="B68" s="42">
        <v>55</v>
      </c>
      <c r="C68" s="117">
        <v>5756</v>
      </c>
      <c r="D68" s="44" t="s">
        <v>92</v>
      </c>
      <c r="E68" s="45" t="s">
        <v>118</v>
      </c>
      <c r="F68" s="18" t="str">
        <f>IFERROR(VLOOKUP(E68,'[1]Designation with Pershift Cost'!$B$3:$C$25,2,0),"")</f>
        <v/>
      </c>
      <c r="G68" s="46" t="s">
        <v>11</v>
      </c>
      <c r="H68" s="46" t="s">
        <v>11</v>
      </c>
      <c r="I68" s="46" t="s">
        <v>11</v>
      </c>
      <c r="J68" s="46" t="s">
        <v>11</v>
      </c>
      <c r="K68" s="133" t="s">
        <v>11</v>
      </c>
      <c r="L68" s="46" t="s">
        <v>12</v>
      </c>
      <c r="M68" s="133" t="s">
        <v>12</v>
      </c>
      <c r="N68" s="46" t="s">
        <v>26</v>
      </c>
      <c r="O68" s="46" t="s">
        <v>27</v>
      </c>
      <c r="P68" s="46" t="s">
        <v>12</v>
      </c>
      <c r="Q68" s="47" t="s">
        <v>12</v>
      </c>
      <c r="R68" s="47" t="s">
        <v>12</v>
      </c>
      <c r="S68" s="47" t="s">
        <v>12</v>
      </c>
      <c r="T68" s="47" t="s">
        <v>12</v>
      </c>
      <c r="U68" s="47" t="s">
        <v>12</v>
      </c>
      <c r="V68" s="47" t="s">
        <v>11</v>
      </c>
      <c r="W68" s="47" t="s">
        <v>11</v>
      </c>
      <c r="X68" s="47" t="s">
        <v>26</v>
      </c>
      <c r="Y68" s="191" t="s">
        <v>11</v>
      </c>
      <c r="Z68" s="47" t="s">
        <v>11</v>
      </c>
      <c r="AA68" s="47" t="s">
        <v>11</v>
      </c>
      <c r="AB68" s="47" t="s">
        <v>11</v>
      </c>
      <c r="AC68" s="47" t="s">
        <v>11</v>
      </c>
      <c r="AD68" s="47" t="s">
        <v>11</v>
      </c>
      <c r="AE68" s="47" t="s">
        <v>11</v>
      </c>
      <c r="AF68" s="47" t="s">
        <v>10</v>
      </c>
      <c r="AG68" s="47" t="s">
        <v>26</v>
      </c>
      <c r="AH68" s="47" t="s">
        <v>27</v>
      </c>
      <c r="AI68" s="47" t="s">
        <v>10</v>
      </c>
      <c r="AJ68" s="47" t="s">
        <v>10</v>
      </c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8">
        <f t="shared" ref="AW68:AW115" si="55">COUNTIF($G68:$AU68,"M")</f>
        <v>3</v>
      </c>
      <c r="AX68" s="48">
        <f t="shared" ref="AX68:AX115" si="56">COUNTIF($G68:$AU68,"E")</f>
        <v>14</v>
      </c>
      <c r="AY68" s="48">
        <f t="shared" ref="AY68:AY115" si="57">COUNTIF($G68:$AU68,"N")</f>
        <v>8</v>
      </c>
      <c r="AZ68" s="48">
        <f t="shared" ref="AZ68:AZ115" si="58">COUNTIF($G68:$AU68,"G")</f>
        <v>0</v>
      </c>
      <c r="BA68" s="48">
        <f t="shared" ref="BA68:BA115" si="59">COUNTIF($G68:$AU68,"M+E")</f>
        <v>0</v>
      </c>
      <c r="BB68" s="48">
        <f t="shared" ref="BB68:BB115" si="60">COUNTIF($G68:$AU68,"E+N")</f>
        <v>0</v>
      </c>
      <c r="BC68" s="48">
        <f t="shared" ref="BC68:BC115" si="61">COUNTIF($Q68:$AU68,"N+M")</f>
        <v>0</v>
      </c>
      <c r="BD68" s="48">
        <f t="shared" ref="BD68:BD115" si="62">COUNTIF($Q68:$AU68,"M+N")</f>
        <v>0</v>
      </c>
      <c r="BE68" s="48">
        <f t="shared" ref="BE68:BE115" si="63">COUNTIF($Q68:$AU68,"M+G")</f>
        <v>0</v>
      </c>
      <c r="BF68" s="48">
        <f t="shared" ref="BF68:BF115" si="64">COUNTIF($Q68:$AU68,"G+E")</f>
        <v>0</v>
      </c>
      <c r="BG68" s="48">
        <f t="shared" ref="BG68:BG115" si="65">COUNTIF($Q68:$AU68,"G+N")</f>
        <v>0</v>
      </c>
      <c r="BH68" s="48">
        <f t="shared" ref="BH68:BH115" si="66">COUNTIF($Q68:$AU68,"M+H")</f>
        <v>0</v>
      </c>
      <c r="BI68" s="48">
        <f t="shared" ref="BI68:BI115" si="67">COUNTIF($Q68:$AU68,"N/O")</f>
        <v>0</v>
      </c>
      <c r="BJ68" s="48">
        <f t="shared" si="16"/>
        <v>0</v>
      </c>
      <c r="BK68" s="47"/>
      <c r="BL68" s="47"/>
      <c r="BM68" s="48">
        <f t="shared" si="17"/>
        <v>3</v>
      </c>
      <c r="BN68" s="48">
        <f t="shared" si="18"/>
        <v>2</v>
      </c>
      <c r="BO68" s="49">
        <f t="shared" si="19"/>
        <v>25</v>
      </c>
      <c r="BP68" s="50">
        <f t="shared" ref="BP68:BP115" si="68">BO68+BM68+BN68+BJ68</f>
        <v>30</v>
      </c>
      <c r="BQ68" s="51">
        <f t="shared" si="50"/>
        <v>0</v>
      </c>
      <c r="BR68" s="51">
        <f t="shared" ref="BR68:BR103" si="69">BQ68*8</f>
        <v>0</v>
      </c>
      <c r="BS68" s="52"/>
      <c r="BU68" s="53">
        <f t="shared" si="53"/>
        <v>1</v>
      </c>
      <c r="BV68" s="54">
        <f t="shared" si="53"/>
        <v>0</v>
      </c>
      <c r="BW68" s="54">
        <f t="shared" si="53"/>
        <v>0</v>
      </c>
      <c r="BX68" s="54">
        <f t="shared" si="53"/>
        <v>0</v>
      </c>
      <c r="BY68" s="54">
        <f t="shared" si="53"/>
        <v>0</v>
      </c>
      <c r="BZ68" s="54">
        <f t="shared" si="53"/>
        <v>0</v>
      </c>
      <c r="CA68" s="54">
        <f t="shared" si="53"/>
        <v>0</v>
      </c>
      <c r="CB68" s="54">
        <f t="shared" si="53"/>
        <v>0</v>
      </c>
      <c r="CC68" s="54">
        <f t="shared" si="53"/>
        <v>1</v>
      </c>
      <c r="CD68" s="54">
        <f t="shared" si="53"/>
        <v>1</v>
      </c>
      <c r="CE68" s="54">
        <f t="shared" si="53"/>
        <v>1</v>
      </c>
      <c r="CF68" s="54">
        <f t="shared" si="53"/>
        <v>0</v>
      </c>
      <c r="CG68" s="54">
        <f t="shared" si="53"/>
        <v>0</v>
      </c>
      <c r="CH68" s="54">
        <f t="shared" si="53"/>
        <v>0</v>
      </c>
      <c r="CI68" s="54">
        <f t="shared" si="53"/>
        <v>0</v>
      </c>
      <c r="CJ68" s="54">
        <f t="shared" si="53"/>
        <v>0</v>
      </c>
      <c r="CK68" s="54">
        <f t="shared" si="47"/>
        <v>0</v>
      </c>
      <c r="CL68" s="54">
        <f t="shared" si="47"/>
        <v>0</v>
      </c>
      <c r="CM68" s="54">
        <f t="shared" si="47"/>
        <v>1</v>
      </c>
      <c r="CN68" s="54">
        <f t="shared" si="47"/>
        <v>1</v>
      </c>
      <c r="CO68" s="54">
        <f t="shared" si="47"/>
        <v>0</v>
      </c>
      <c r="CP68" s="54">
        <f t="shared" si="47"/>
        <v>0</v>
      </c>
      <c r="CQ68" s="54">
        <f t="shared" si="47"/>
        <v>0</v>
      </c>
      <c r="CR68" s="54">
        <f t="shared" si="47"/>
        <v>0</v>
      </c>
      <c r="CS68" s="54">
        <f t="shared" si="47"/>
        <v>0</v>
      </c>
      <c r="CT68" s="54">
        <f t="shared" si="47"/>
        <v>0</v>
      </c>
      <c r="CU68" s="54">
        <f t="shared" si="47"/>
        <v>0</v>
      </c>
      <c r="CV68" s="54">
        <f t="shared" si="47"/>
        <v>0</v>
      </c>
      <c r="CW68" s="54">
        <f t="shared" si="47"/>
        <v>0</v>
      </c>
      <c r="CX68" s="54">
        <f t="shared" si="47"/>
        <v>0</v>
      </c>
      <c r="CY68" s="54">
        <f t="shared" si="47"/>
        <v>0</v>
      </c>
      <c r="CZ68" s="54">
        <f t="shared" si="47"/>
        <v>0</v>
      </c>
      <c r="DA68" s="54">
        <f t="shared" si="51"/>
        <v>0</v>
      </c>
      <c r="DB68" s="54">
        <f t="shared" si="51"/>
        <v>0</v>
      </c>
      <c r="DC68" s="54">
        <f t="shared" si="51"/>
        <v>0</v>
      </c>
      <c r="DD68" s="54">
        <f t="shared" si="51"/>
        <v>0</v>
      </c>
      <c r="DE68" s="54">
        <f t="shared" si="51"/>
        <v>0</v>
      </c>
      <c r="DF68" s="54">
        <f t="shared" si="51"/>
        <v>0</v>
      </c>
      <c r="DG68" s="54">
        <f t="shared" si="51"/>
        <v>0</v>
      </c>
      <c r="DH68" s="54">
        <f t="shared" si="51"/>
        <v>0</v>
      </c>
      <c r="DI68" s="55">
        <f t="shared" si="51"/>
        <v>0</v>
      </c>
      <c r="DK68" s="53">
        <f t="shared" si="54"/>
        <v>0</v>
      </c>
      <c r="DL68" s="54">
        <f t="shared" si="54"/>
        <v>0</v>
      </c>
      <c r="DM68" s="54">
        <f t="shared" si="54"/>
        <v>0</v>
      </c>
      <c r="DN68" s="54">
        <f t="shared" si="54"/>
        <v>0</v>
      </c>
      <c r="DO68" s="54">
        <f t="shared" si="54"/>
        <v>0</v>
      </c>
      <c r="DP68" s="54">
        <f t="shared" si="54"/>
        <v>0</v>
      </c>
      <c r="DQ68" s="54">
        <f t="shared" si="54"/>
        <v>0</v>
      </c>
      <c r="DR68" s="54">
        <f t="shared" si="54"/>
        <v>0</v>
      </c>
      <c r="DS68" s="54">
        <f t="shared" si="54"/>
        <v>0</v>
      </c>
      <c r="DT68" s="54">
        <f t="shared" si="54"/>
        <v>0</v>
      </c>
      <c r="DU68" s="54">
        <f t="shared" si="54"/>
        <v>0</v>
      </c>
      <c r="DV68" s="54">
        <f t="shared" si="54"/>
        <v>0</v>
      </c>
      <c r="DW68" s="54">
        <f t="shared" si="54"/>
        <v>0</v>
      </c>
      <c r="DX68" s="54">
        <f t="shared" si="54"/>
        <v>0</v>
      </c>
      <c r="DY68" s="54">
        <f t="shared" si="54"/>
        <v>0</v>
      </c>
      <c r="DZ68" s="54">
        <f t="shared" si="54"/>
        <v>0</v>
      </c>
      <c r="EA68" s="54">
        <f t="shared" si="49"/>
        <v>0</v>
      </c>
      <c r="EB68" s="54">
        <f t="shared" si="49"/>
        <v>0</v>
      </c>
      <c r="EC68" s="54">
        <f t="shared" si="49"/>
        <v>0</v>
      </c>
      <c r="ED68" s="54">
        <f t="shared" si="49"/>
        <v>0</v>
      </c>
      <c r="EE68" s="54">
        <f t="shared" si="49"/>
        <v>0</v>
      </c>
      <c r="EF68" s="54">
        <f t="shared" si="49"/>
        <v>0</v>
      </c>
      <c r="EG68" s="54">
        <f t="shared" si="49"/>
        <v>0</v>
      </c>
      <c r="EH68" s="54">
        <f t="shared" si="49"/>
        <v>0</v>
      </c>
      <c r="EI68" s="54">
        <f t="shared" si="49"/>
        <v>0</v>
      </c>
      <c r="EJ68" s="54">
        <f t="shared" si="49"/>
        <v>0</v>
      </c>
      <c r="EK68" s="54">
        <f t="shared" si="49"/>
        <v>0</v>
      </c>
      <c r="EL68" s="54">
        <f t="shared" si="49"/>
        <v>0</v>
      </c>
      <c r="EM68" s="54">
        <f t="shared" si="49"/>
        <v>0</v>
      </c>
      <c r="EN68" s="54">
        <f t="shared" si="49"/>
        <v>0</v>
      </c>
      <c r="EO68" s="54">
        <f t="shared" si="49"/>
        <v>0</v>
      </c>
      <c r="EP68" s="54">
        <f t="shared" si="49"/>
        <v>0</v>
      </c>
      <c r="EQ68" s="54">
        <f t="shared" si="52"/>
        <v>0</v>
      </c>
      <c r="ER68" s="54">
        <f t="shared" si="52"/>
        <v>0</v>
      </c>
      <c r="ES68" s="54">
        <f t="shared" si="52"/>
        <v>0</v>
      </c>
      <c r="ET68" s="54">
        <f t="shared" si="52"/>
        <v>0</v>
      </c>
      <c r="EU68" s="54">
        <f t="shared" si="52"/>
        <v>0</v>
      </c>
      <c r="EV68" s="54">
        <f t="shared" si="52"/>
        <v>0</v>
      </c>
      <c r="EW68" s="54">
        <f t="shared" si="52"/>
        <v>0</v>
      </c>
      <c r="EX68" s="54">
        <f t="shared" si="52"/>
        <v>0</v>
      </c>
      <c r="EY68" s="55">
        <f t="shared" si="52"/>
        <v>0</v>
      </c>
      <c r="FA68" s="56" t="str">
        <f t="shared" ref="FA68:FA102" si="70">IF(SUM(BU68:DI68)&gt;0,"Non Compliance","Compliance")</f>
        <v>Non Compliance</v>
      </c>
      <c r="FB68" s="56" t="str">
        <f t="shared" ref="FB68:FB108" si="71">IF(SUM(DK68:EY68)&gt;0,"Non Compliance","Compliance")</f>
        <v>Compliance</v>
      </c>
      <c r="FC68" s="56" t="str">
        <f t="shared" ref="FC68:FC108" si="72">IF(BR68&gt;12.5,"Non-Compliance","Compliance")</f>
        <v>Compliance</v>
      </c>
      <c r="FD68" s="1">
        <f>VLOOKUP(C68,[2]SALARY!$B$9:$H$110,7,0)</f>
        <v>25</v>
      </c>
      <c r="FE68" s="68">
        <f t="shared" si="33"/>
        <v>0</v>
      </c>
    </row>
    <row r="69" spans="2:161" ht="20.100000000000001" customHeight="1" thickBot="1" x14ac:dyDescent="0.3">
      <c r="B69" s="42">
        <v>56</v>
      </c>
      <c r="C69" s="43">
        <v>5420</v>
      </c>
      <c r="D69" s="44" t="s">
        <v>93</v>
      </c>
      <c r="E69" s="45" t="s">
        <v>119</v>
      </c>
      <c r="F69" s="18" t="str">
        <f>IFERROR(VLOOKUP(E69,'[1]Designation with Pershift Cost'!$B$3:$C$25,2,0),"")</f>
        <v/>
      </c>
      <c r="G69" s="46" t="s">
        <v>11</v>
      </c>
      <c r="H69" s="46" t="s">
        <v>11</v>
      </c>
      <c r="I69" s="46" t="s">
        <v>11</v>
      </c>
      <c r="J69" s="46" t="s">
        <v>11</v>
      </c>
      <c r="K69" s="46" t="s">
        <v>10</v>
      </c>
      <c r="L69" s="46" t="s">
        <v>26</v>
      </c>
      <c r="M69" s="46" t="s">
        <v>10</v>
      </c>
      <c r="N69" s="46" t="s">
        <v>11</v>
      </c>
      <c r="O69" s="133" t="s">
        <v>10</v>
      </c>
      <c r="P69" s="133" t="s">
        <v>10</v>
      </c>
      <c r="Q69" s="47" t="s">
        <v>10</v>
      </c>
      <c r="R69" s="47" t="s">
        <v>10</v>
      </c>
      <c r="S69" s="47" t="s">
        <v>26</v>
      </c>
      <c r="T69" s="119" t="s">
        <v>11</v>
      </c>
      <c r="U69" s="47" t="s">
        <v>11</v>
      </c>
      <c r="V69" s="47" t="s">
        <v>10</v>
      </c>
      <c r="W69" s="47" t="s">
        <v>10</v>
      </c>
      <c r="X69" s="47" t="s">
        <v>10</v>
      </c>
      <c r="Y69" s="47" t="s">
        <v>26</v>
      </c>
      <c r="Z69" s="47" t="s">
        <v>10</v>
      </c>
      <c r="AA69" s="47" t="s">
        <v>10</v>
      </c>
      <c r="AB69" s="47" t="s">
        <v>10</v>
      </c>
      <c r="AC69" s="47" t="s">
        <v>10</v>
      </c>
      <c r="AD69" s="47" t="s">
        <v>26</v>
      </c>
      <c r="AE69" s="47" t="s">
        <v>10</v>
      </c>
      <c r="AF69" s="47" t="s">
        <v>27</v>
      </c>
      <c r="AG69" s="47" t="s">
        <v>10</v>
      </c>
      <c r="AH69" s="47" t="s">
        <v>10</v>
      </c>
      <c r="AI69" s="47" t="s">
        <v>10</v>
      </c>
      <c r="AJ69" s="47" t="s">
        <v>10</v>
      </c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8">
        <f t="shared" si="55"/>
        <v>18</v>
      </c>
      <c r="AX69" s="48">
        <f t="shared" si="56"/>
        <v>7</v>
      </c>
      <c r="AY69" s="48">
        <f t="shared" si="57"/>
        <v>0</v>
      </c>
      <c r="AZ69" s="48">
        <f t="shared" si="58"/>
        <v>0</v>
      </c>
      <c r="BA69" s="48">
        <f t="shared" si="59"/>
        <v>0</v>
      </c>
      <c r="BB69" s="48">
        <f t="shared" si="60"/>
        <v>0</v>
      </c>
      <c r="BC69" s="48">
        <f t="shared" si="61"/>
        <v>0</v>
      </c>
      <c r="BD69" s="48">
        <f t="shared" si="62"/>
        <v>0</v>
      </c>
      <c r="BE69" s="48">
        <f t="shared" si="63"/>
        <v>0</v>
      </c>
      <c r="BF69" s="48">
        <f t="shared" si="64"/>
        <v>0</v>
      </c>
      <c r="BG69" s="48">
        <f t="shared" si="65"/>
        <v>0</v>
      </c>
      <c r="BH69" s="48">
        <f t="shared" si="66"/>
        <v>0</v>
      </c>
      <c r="BI69" s="48">
        <f t="shared" si="67"/>
        <v>0</v>
      </c>
      <c r="BJ69" s="48">
        <f t="shared" ref="BJ69:BJ115" si="73">COUNTIF($Q69:$AU69,"NH")</f>
        <v>0</v>
      </c>
      <c r="BK69" s="47"/>
      <c r="BL69" s="47"/>
      <c r="BM69" s="48">
        <f t="shared" ref="BM69:BM115" si="74">COUNTIF($G69:$AU69,"W/O")</f>
        <v>4</v>
      </c>
      <c r="BN69" s="48">
        <f t="shared" ref="BN69:BN115" si="75">COUNTIF($G69:$AU69,"A")+COUNTIF($Q69:$AU69,"LWP")</f>
        <v>1</v>
      </c>
      <c r="BO69" s="49">
        <f t="shared" ref="BO69:BO115" si="76">SUM(AW69:BI69)</f>
        <v>25</v>
      </c>
      <c r="BP69" s="50">
        <f t="shared" si="68"/>
        <v>30</v>
      </c>
      <c r="BQ69" s="51">
        <f t="shared" si="50"/>
        <v>0</v>
      </c>
      <c r="BR69" s="51">
        <f t="shared" si="69"/>
        <v>0</v>
      </c>
      <c r="BS69" s="52"/>
      <c r="BU69" s="53">
        <f t="shared" si="53"/>
        <v>0</v>
      </c>
      <c r="BV69" s="54">
        <f t="shared" si="53"/>
        <v>0</v>
      </c>
      <c r="BW69" s="54">
        <f t="shared" si="53"/>
        <v>0</v>
      </c>
      <c r="BX69" s="54">
        <f t="shared" si="53"/>
        <v>0</v>
      </c>
      <c r="BY69" s="54">
        <f t="shared" si="53"/>
        <v>0</v>
      </c>
      <c r="BZ69" s="54">
        <f t="shared" si="53"/>
        <v>0</v>
      </c>
      <c r="CA69" s="54">
        <f t="shared" si="53"/>
        <v>0</v>
      </c>
      <c r="CB69" s="54">
        <f t="shared" si="53"/>
        <v>0</v>
      </c>
      <c r="CC69" s="54">
        <f t="shared" si="53"/>
        <v>0</v>
      </c>
      <c r="CD69" s="54">
        <f t="shared" si="53"/>
        <v>0</v>
      </c>
      <c r="CE69" s="54">
        <f t="shared" si="53"/>
        <v>0</v>
      </c>
      <c r="CF69" s="54">
        <f t="shared" si="53"/>
        <v>0</v>
      </c>
      <c r="CG69" s="54">
        <f t="shared" si="53"/>
        <v>0</v>
      </c>
      <c r="CH69" s="54">
        <f t="shared" si="53"/>
        <v>0</v>
      </c>
      <c r="CI69" s="54">
        <f t="shared" si="53"/>
        <v>0</v>
      </c>
      <c r="CJ69" s="54">
        <f t="shared" si="53"/>
        <v>0</v>
      </c>
      <c r="CK69" s="54">
        <f t="shared" ref="CK69:CZ79" si="77">IF(OR(COUNTIFS(W69:AC69,"W/O")&gt;0,COUNTIFS(W69:AC69,"")&gt;0),0,1)</f>
        <v>0</v>
      </c>
      <c r="CL69" s="54">
        <f t="shared" si="77"/>
        <v>0</v>
      </c>
      <c r="CM69" s="54">
        <f t="shared" si="77"/>
        <v>0</v>
      </c>
      <c r="CN69" s="54">
        <f t="shared" si="77"/>
        <v>0</v>
      </c>
      <c r="CO69" s="54">
        <f t="shared" si="77"/>
        <v>0</v>
      </c>
      <c r="CP69" s="54">
        <f t="shared" si="77"/>
        <v>0</v>
      </c>
      <c r="CQ69" s="54">
        <f t="shared" si="77"/>
        <v>0</v>
      </c>
      <c r="CR69" s="54">
        <f t="shared" si="77"/>
        <v>0</v>
      </c>
      <c r="CS69" s="54">
        <f t="shared" si="77"/>
        <v>0</v>
      </c>
      <c r="CT69" s="54">
        <f t="shared" si="77"/>
        <v>0</v>
      </c>
      <c r="CU69" s="54">
        <f t="shared" si="77"/>
        <v>0</v>
      </c>
      <c r="CV69" s="54">
        <f t="shared" si="77"/>
        <v>0</v>
      </c>
      <c r="CW69" s="54">
        <f t="shared" si="77"/>
        <v>0</v>
      </c>
      <c r="CX69" s="54">
        <f t="shared" si="77"/>
        <v>0</v>
      </c>
      <c r="CY69" s="54">
        <f t="shared" si="77"/>
        <v>0</v>
      </c>
      <c r="CZ69" s="54">
        <f t="shared" si="77"/>
        <v>0</v>
      </c>
      <c r="DA69" s="54">
        <f t="shared" si="51"/>
        <v>0</v>
      </c>
      <c r="DB69" s="54">
        <f t="shared" si="51"/>
        <v>0</v>
      </c>
      <c r="DC69" s="54">
        <f t="shared" si="51"/>
        <v>0</v>
      </c>
      <c r="DD69" s="54">
        <f t="shared" si="51"/>
        <v>0</v>
      </c>
      <c r="DE69" s="54">
        <f t="shared" si="51"/>
        <v>0</v>
      </c>
      <c r="DF69" s="54">
        <f t="shared" si="51"/>
        <v>0</v>
      </c>
      <c r="DG69" s="54">
        <f t="shared" si="51"/>
        <v>0</v>
      </c>
      <c r="DH69" s="54">
        <f t="shared" si="51"/>
        <v>0</v>
      </c>
      <c r="DI69" s="55">
        <f t="shared" si="51"/>
        <v>0</v>
      </c>
      <c r="DK69" s="53">
        <f t="shared" si="54"/>
        <v>0</v>
      </c>
      <c r="DL69" s="54">
        <f t="shared" si="54"/>
        <v>0</v>
      </c>
      <c r="DM69" s="54">
        <f t="shared" si="54"/>
        <v>0</v>
      </c>
      <c r="DN69" s="54">
        <f t="shared" si="54"/>
        <v>0</v>
      </c>
      <c r="DO69" s="54">
        <f t="shared" si="54"/>
        <v>0</v>
      </c>
      <c r="DP69" s="54">
        <f t="shared" si="54"/>
        <v>0</v>
      </c>
      <c r="DQ69" s="54">
        <f t="shared" si="54"/>
        <v>0</v>
      </c>
      <c r="DR69" s="54">
        <f t="shared" si="54"/>
        <v>0</v>
      </c>
      <c r="DS69" s="54">
        <f t="shared" si="54"/>
        <v>0</v>
      </c>
      <c r="DT69" s="54">
        <f t="shared" si="54"/>
        <v>0</v>
      </c>
      <c r="DU69" s="54">
        <f t="shared" si="54"/>
        <v>0</v>
      </c>
      <c r="DV69" s="54">
        <f t="shared" si="54"/>
        <v>0</v>
      </c>
      <c r="DW69" s="54">
        <f t="shared" si="54"/>
        <v>0</v>
      </c>
      <c r="DX69" s="54">
        <f t="shared" si="54"/>
        <v>0</v>
      </c>
      <c r="DY69" s="54">
        <f t="shared" si="54"/>
        <v>0</v>
      </c>
      <c r="DZ69" s="54">
        <f t="shared" si="54"/>
        <v>0</v>
      </c>
      <c r="EA69" s="54">
        <f t="shared" ref="EA69:EP79" si="78">IF(OR(COUNTIFS(W69:AF69,"W/O")&gt;0,COUNTIFS(W69:AF69,"A")&gt;0,COUNTIFS(W69:AF69,"")&gt;0,COUNTIF(W69:AF69,"N/O")),0,1)</f>
        <v>0</v>
      </c>
      <c r="EB69" s="54">
        <f t="shared" si="78"/>
        <v>0</v>
      </c>
      <c r="EC69" s="54">
        <f t="shared" si="78"/>
        <v>0</v>
      </c>
      <c r="ED69" s="54">
        <f t="shared" si="78"/>
        <v>0</v>
      </c>
      <c r="EE69" s="54">
        <f t="shared" si="78"/>
        <v>0</v>
      </c>
      <c r="EF69" s="54">
        <f t="shared" si="78"/>
        <v>0</v>
      </c>
      <c r="EG69" s="54">
        <f t="shared" si="78"/>
        <v>0</v>
      </c>
      <c r="EH69" s="54">
        <f t="shared" si="78"/>
        <v>0</v>
      </c>
      <c r="EI69" s="54">
        <f t="shared" si="78"/>
        <v>0</v>
      </c>
      <c r="EJ69" s="54">
        <f t="shared" si="78"/>
        <v>0</v>
      </c>
      <c r="EK69" s="54">
        <f t="shared" si="78"/>
        <v>0</v>
      </c>
      <c r="EL69" s="54">
        <f t="shared" si="78"/>
        <v>0</v>
      </c>
      <c r="EM69" s="54">
        <f t="shared" si="78"/>
        <v>0</v>
      </c>
      <c r="EN69" s="54">
        <f t="shared" si="78"/>
        <v>0</v>
      </c>
      <c r="EO69" s="54">
        <f t="shared" si="78"/>
        <v>0</v>
      </c>
      <c r="EP69" s="54">
        <f t="shared" si="78"/>
        <v>0</v>
      </c>
      <c r="EQ69" s="54">
        <f t="shared" si="52"/>
        <v>0</v>
      </c>
      <c r="ER69" s="54">
        <f t="shared" si="52"/>
        <v>0</v>
      </c>
      <c r="ES69" s="54">
        <f t="shared" si="52"/>
        <v>0</v>
      </c>
      <c r="ET69" s="54">
        <f t="shared" si="52"/>
        <v>0</v>
      </c>
      <c r="EU69" s="54">
        <f t="shared" si="52"/>
        <v>0</v>
      </c>
      <c r="EV69" s="54">
        <f t="shared" si="52"/>
        <v>0</v>
      </c>
      <c r="EW69" s="54">
        <f t="shared" si="52"/>
        <v>0</v>
      </c>
      <c r="EX69" s="54">
        <f t="shared" si="52"/>
        <v>0</v>
      </c>
      <c r="EY69" s="55">
        <f t="shared" si="52"/>
        <v>0</v>
      </c>
      <c r="FA69" s="56" t="str">
        <f t="shared" si="70"/>
        <v>Compliance</v>
      </c>
      <c r="FB69" s="56" t="str">
        <f t="shared" si="71"/>
        <v>Compliance</v>
      </c>
      <c r="FC69" s="56" t="str">
        <f t="shared" si="72"/>
        <v>Compliance</v>
      </c>
      <c r="FD69" s="1">
        <f>VLOOKUP(C69,[2]SALARY!$B$9:$H$110,7,0)</f>
        <v>25</v>
      </c>
      <c r="FE69" s="68">
        <f t="shared" si="33"/>
        <v>0</v>
      </c>
    </row>
    <row r="70" spans="2:161" ht="20.100000000000001" customHeight="1" thickBot="1" x14ac:dyDescent="0.3">
      <c r="B70" s="42">
        <v>57</v>
      </c>
      <c r="C70" s="43">
        <v>5896</v>
      </c>
      <c r="D70" s="44" t="s">
        <v>94</v>
      </c>
      <c r="E70" s="45" t="s">
        <v>118</v>
      </c>
      <c r="F70" s="18" t="str">
        <f>IFERROR(VLOOKUP(E70,'[1]Designation with Pershift Cost'!$B$3:$C$25,2,0),"")</f>
        <v/>
      </c>
      <c r="G70" s="126" t="s">
        <v>10</v>
      </c>
      <c r="H70" s="46" t="s">
        <v>10</v>
      </c>
      <c r="I70" s="126" t="s">
        <v>10</v>
      </c>
      <c r="J70" s="46" t="s">
        <v>10</v>
      </c>
      <c r="K70" s="46" t="s">
        <v>10</v>
      </c>
      <c r="L70" s="46" t="s">
        <v>26</v>
      </c>
      <c r="M70" s="46" t="s">
        <v>27</v>
      </c>
      <c r="N70" s="46" t="s">
        <v>11</v>
      </c>
      <c r="O70" s="46" t="s">
        <v>27</v>
      </c>
      <c r="P70" s="133" t="s">
        <v>11</v>
      </c>
      <c r="Q70" s="47" t="s">
        <v>11</v>
      </c>
      <c r="R70" s="47" t="s">
        <v>11</v>
      </c>
      <c r="S70" s="47" t="s">
        <v>26</v>
      </c>
      <c r="T70" s="119" t="s">
        <v>11</v>
      </c>
      <c r="U70" s="47" t="s">
        <v>11</v>
      </c>
      <c r="V70" s="47" t="s">
        <v>10</v>
      </c>
      <c r="W70" s="47" t="s">
        <v>10</v>
      </c>
      <c r="X70" s="47" t="s">
        <v>10</v>
      </c>
      <c r="Y70" s="47" t="s">
        <v>26</v>
      </c>
      <c r="Z70" s="47" t="s">
        <v>27</v>
      </c>
      <c r="AA70" s="47" t="s">
        <v>10</v>
      </c>
      <c r="AB70" s="47" t="s">
        <v>10</v>
      </c>
      <c r="AC70" s="47" t="s">
        <v>10</v>
      </c>
      <c r="AD70" s="47" t="s">
        <v>10</v>
      </c>
      <c r="AE70" s="47" t="s">
        <v>10</v>
      </c>
      <c r="AF70" s="47" t="s">
        <v>11</v>
      </c>
      <c r="AG70" s="47" t="s">
        <v>26</v>
      </c>
      <c r="AH70" s="47" t="s">
        <v>11</v>
      </c>
      <c r="AI70" s="47" t="s">
        <v>11</v>
      </c>
      <c r="AJ70" s="47" t="s">
        <v>11</v>
      </c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8">
        <f t="shared" si="55"/>
        <v>13</v>
      </c>
      <c r="AX70" s="48">
        <f t="shared" si="56"/>
        <v>10</v>
      </c>
      <c r="AY70" s="48">
        <f t="shared" si="57"/>
        <v>0</v>
      </c>
      <c r="AZ70" s="48">
        <f t="shared" si="58"/>
        <v>0</v>
      </c>
      <c r="BA70" s="48">
        <f t="shared" si="59"/>
        <v>0</v>
      </c>
      <c r="BB70" s="48">
        <f t="shared" si="60"/>
        <v>0</v>
      </c>
      <c r="BC70" s="48">
        <f t="shared" si="61"/>
        <v>0</v>
      </c>
      <c r="BD70" s="48">
        <f t="shared" si="62"/>
        <v>0</v>
      </c>
      <c r="BE70" s="48">
        <f t="shared" si="63"/>
        <v>0</v>
      </c>
      <c r="BF70" s="48">
        <f t="shared" si="64"/>
        <v>0</v>
      </c>
      <c r="BG70" s="48">
        <f t="shared" si="65"/>
        <v>0</v>
      </c>
      <c r="BH70" s="48">
        <f t="shared" si="66"/>
        <v>0</v>
      </c>
      <c r="BI70" s="48">
        <f t="shared" si="67"/>
        <v>0</v>
      </c>
      <c r="BJ70" s="48">
        <f t="shared" si="73"/>
        <v>0</v>
      </c>
      <c r="BK70" s="47"/>
      <c r="BL70" s="47"/>
      <c r="BM70" s="48">
        <f t="shared" si="74"/>
        <v>4</v>
      </c>
      <c r="BN70" s="48">
        <f t="shared" si="75"/>
        <v>3</v>
      </c>
      <c r="BO70" s="49">
        <f t="shared" si="76"/>
        <v>23</v>
      </c>
      <c r="BP70" s="50">
        <f t="shared" si="68"/>
        <v>30</v>
      </c>
      <c r="BQ70" s="51">
        <f t="shared" si="50"/>
        <v>0</v>
      </c>
      <c r="BR70" s="51">
        <f t="shared" si="69"/>
        <v>0</v>
      </c>
      <c r="BS70" s="52"/>
      <c r="BU70" s="53">
        <f t="shared" si="53"/>
        <v>0</v>
      </c>
      <c r="BV70" s="54">
        <f t="shared" si="53"/>
        <v>0</v>
      </c>
      <c r="BW70" s="54">
        <f t="shared" si="53"/>
        <v>0</v>
      </c>
      <c r="BX70" s="54">
        <f t="shared" si="53"/>
        <v>0</v>
      </c>
      <c r="BY70" s="54">
        <f t="shared" si="53"/>
        <v>0</v>
      </c>
      <c r="BZ70" s="54">
        <f t="shared" si="53"/>
        <v>0</v>
      </c>
      <c r="CA70" s="54">
        <f t="shared" si="53"/>
        <v>0</v>
      </c>
      <c r="CB70" s="54">
        <f t="shared" si="53"/>
        <v>0</v>
      </c>
      <c r="CC70" s="54">
        <f t="shared" si="53"/>
        <v>0</v>
      </c>
      <c r="CD70" s="54">
        <f t="shared" si="53"/>
        <v>0</v>
      </c>
      <c r="CE70" s="54">
        <f t="shared" si="53"/>
        <v>0</v>
      </c>
      <c r="CF70" s="54">
        <f t="shared" si="53"/>
        <v>0</v>
      </c>
      <c r="CG70" s="54">
        <f t="shared" si="53"/>
        <v>0</v>
      </c>
      <c r="CH70" s="54">
        <f t="shared" si="53"/>
        <v>0</v>
      </c>
      <c r="CI70" s="54">
        <f t="shared" si="53"/>
        <v>0</v>
      </c>
      <c r="CJ70" s="54">
        <f t="shared" si="53"/>
        <v>0</v>
      </c>
      <c r="CK70" s="54">
        <f t="shared" si="77"/>
        <v>0</v>
      </c>
      <c r="CL70" s="54">
        <f t="shared" si="77"/>
        <v>0</v>
      </c>
      <c r="CM70" s="54">
        <f t="shared" si="77"/>
        <v>0</v>
      </c>
      <c r="CN70" s="54">
        <f t="shared" si="77"/>
        <v>1</v>
      </c>
      <c r="CO70" s="54">
        <f t="shared" si="77"/>
        <v>0</v>
      </c>
      <c r="CP70" s="54">
        <f t="shared" si="77"/>
        <v>0</v>
      </c>
      <c r="CQ70" s="54">
        <f t="shared" si="77"/>
        <v>0</v>
      </c>
      <c r="CR70" s="54">
        <f t="shared" si="77"/>
        <v>0</v>
      </c>
      <c r="CS70" s="54">
        <f t="shared" si="77"/>
        <v>0</v>
      </c>
      <c r="CT70" s="54">
        <f t="shared" si="77"/>
        <v>0</v>
      </c>
      <c r="CU70" s="54">
        <f t="shared" si="77"/>
        <v>0</v>
      </c>
      <c r="CV70" s="54">
        <f t="shared" si="77"/>
        <v>0</v>
      </c>
      <c r="CW70" s="54">
        <f t="shared" si="77"/>
        <v>0</v>
      </c>
      <c r="CX70" s="54">
        <f t="shared" si="77"/>
        <v>0</v>
      </c>
      <c r="CY70" s="54">
        <f t="shared" si="77"/>
        <v>0</v>
      </c>
      <c r="CZ70" s="54">
        <f t="shared" si="77"/>
        <v>0</v>
      </c>
      <c r="DA70" s="54">
        <f t="shared" si="51"/>
        <v>0</v>
      </c>
      <c r="DB70" s="54">
        <f t="shared" si="51"/>
        <v>0</v>
      </c>
      <c r="DC70" s="54">
        <f t="shared" si="51"/>
        <v>0</v>
      </c>
      <c r="DD70" s="54">
        <f t="shared" si="51"/>
        <v>0</v>
      </c>
      <c r="DE70" s="54">
        <f t="shared" si="51"/>
        <v>0</v>
      </c>
      <c r="DF70" s="54">
        <f t="shared" si="51"/>
        <v>0</v>
      </c>
      <c r="DG70" s="54">
        <f t="shared" si="51"/>
        <v>0</v>
      </c>
      <c r="DH70" s="54">
        <f t="shared" si="51"/>
        <v>0</v>
      </c>
      <c r="DI70" s="55">
        <f t="shared" si="51"/>
        <v>0</v>
      </c>
      <c r="DK70" s="53">
        <f t="shared" si="54"/>
        <v>0</v>
      </c>
      <c r="DL70" s="54">
        <f t="shared" si="54"/>
        <v>0</v>
      </c>
      <c r="DM70" s="54">
        <f t="shared" si="54"/>
        <v>0</v>
      </c>
      <c r="DN70" s="54">
        <f t="shared" si="54"/>
        <v>0</v>
      </c>
      <c r="DO70" s="54">
        <f t="shared" si="54"/>
        <v>0</v>
      </c>
      <c r="DP70" s="54">
        <f t="shared" si="54"/>
        <v>0</v>
      </c>
      <c r="DQ70" s="54">
        <f t="shared" si="54"/>
        <v>0</v>
      </c>
      <c r="DR70" s="54">
        <f t="shared" si="54"/>
        <v>0</v>
      </c>
      <c r="DS70" s="54">
        <f t="shared" si="54"/>
        <v>0</v>
      </c>
      <c r="DT70" s="54">
        <f t="shared" si="54"/>
        <v>0</v>
      </c>
      <c r="DU70" s="54">
        <f t="shared" si="54"/>
        <v>0</v>
      </c>
      <c r="DV70" s="54">
        <f t="shared" si="54"/>
        <v>0</v>
      </c>
      <c r="DW70" s="54">
        <f t="shared" si="54"/>
        <v>0</v>
      </c>
      <c r="DX70" s="54">
        <f t="shared" si="54"/>
        <v>0</v>
      </c>
      <c r="DY70" s="54">
        <f t="shared" si="54"/>
        <v>0</v>
      </c>
      <c r="DZ70" s="54">
        <f t="shared" si="54"/>
        <v>0</v>
      </c>
      <c r="EA70" s="54">
        <f t="shared" si="78"/>
        <v>0</v>
      </c>
      <c r="EB70" s="54">
        <f t="shared" si="78"/>
        <v>0</v>
      </c>
      <c r="EC70" s="54">
        <f t="shared" si="78"/>
        <v>0</v>
      </c>
      <c r="ED70" s="54">
        <f t="shared" si="78"/>
        <v>0</v>
      </c>
      <c r="EE70" s="54">
        <f t="shared" si="78"/>
        <v>0</v>
      </c>
      <c r="EF70" s="54">
        <f t="shared" si="78"/>
        <v>0</v>
      </c>
      <c r="EG70" s="54">
        <f t="shared" si="78"/>
        <v>0</v>
      </c>
      <c r="EH70" s="54">
        <f t="shared" si="78"/>
        <v>0</v>
      </c>
      <c r="EI70" s="54">
        <f t="shared" si="78"/>
        <v>0</v>
      </c>
      <c r="EJ70" s="54">
        <f t="shared" si="78"/>
        <v>0</v>
      </c>
      <c r="EK70" s="54">
        <f t="shared" si="78"/>
        <v>0</v>
      </c>
      <c r="EL70" s="54">
        <f t="shared" si="78"/>
        <v>0</v>
      </c>
      <c r="EM70" s="54">
        <f t="shared" si="78"/>
        <v>0</v>
      </c>
      <c r="EN70" s="54">
        <f t="shared" si="78"/>
        <v>0</v>
      </c>
      <c r="EO70" s="54">
        <f t="shared" si="78"/>
        <v>0</v>
      </c>
      <c r="EP70" s="54">
        <f t="shared" si="78"/>
        <v>0</v>
      </c>
      <c r="EQ70" s="54">
        <f t="shared" si="52"/>
        <v>0</v>
      </c>
      <c r="ER70" s="54">
        <f t="shared" si="52"/>
        <v>0</v>
      </c>
      <c r="ES70" s="54">
        <f t="shared" si="52"/>
        <v>0</v>
      </c>
      <c r="ET70" s="54">
        <f t="shared" si="52"/>
        <v>0</v>
      </c>
      <c r="EU70" s="54">
        <f t="shared" si="52"/>
        <v>0</v>
      </c>
      <c r="EV70" s="54">
        <f t="shared" si="52"/>
        <v>0</v>
      </c>
      <c r="EW70" s="54">
        <f t="shared" si="52"/>
        <v>0</v>
      </c>
      <c r="EX70" s="54">
        <f t="shared" si="52"/>
        <v>0</v>
      </c>
      <c r="EY70" s="55">
        <f t="shared" si="52"/>
        <v>0</v>
      </c>
      <c r="FA70" s="56" t="str">
        <f t="shared" si="70"/>
        <v>Non Compliance</v>
      </c>
      <c r="FB70" s="56" t="str">
        <f t="shared" si="71"/>
        <v>Compliance</v>
      </c>
      <c r="FC70" s="56" t="str">
        <f t="shared" si="72"/>
        <v>Compliance</v>
      </c>
      <c r="FD70" s="1">
        <f>VLOOKUP(C70,[2]SALARY!$B$9:$H$110,7,0)</f>
        <v>23</v>
      </c>
      <c r="FE70" s="68">
        <f t="shared" si="33"/>
        <v>0</v>
      </c>
    </row>
    <row r="71" spans="2:161" s="148" customFormat="1" ht="20.100000000000001" customHeight="1" thickBot="1" x14ac:dyDescent="0.3">
      <c r="B71" s="42">
        <v>58</v>
      </c>
      <c r="C71" s="137">
        <v>5907</v>
      </c>
      <c r="D71" s="138" t="s">
        <v>95</v>
      </c>
      <c r="E71" s="139" t="s">
        <v>119</v>
      </c>
      <c r="F71" s="140" t="str">
        <f>IFERROR(VLOOKUP(E71,'[1]Designation with Pershift Cost'!$B$3:$C$25,2,0),"")</f>
        <v/>
      </c>
      <c r="G71" s="141" t="s">
        <v>12</v>
      </c>
      <c r="H71" s="141" t="s">
        <v>12</v>
      </c>
      <c r="I71" s="141" t="s">
        <v>11</v>
      </c>
      <c r="J71" s="141" t="s">
        <v>10</v>
      </c>
      <c r="K71" s="141" t="s">
        <v>12</v>
      </c>
      <c r="L71" s="141" t="s">
        <v>26</v>
      </c>
      <c r="M71" s="141" t="s">
        <v>11</v>
      </c>
      <c r="N71" s="141" t="s">
        <v>10</v>
      </c>
      <c r="O71" s="141" t="s">
        <v>10</v>
      </c>
      <c r="P71" s="141" t="s">
        <v>10</v>
      </c>
      <c r="Q71" s="142" t="s">
        <v>10</v>
      </c>
      <c r="R71" s="142" t="s">
        <v>10</v>
      </c>
      <c r="S71" s="142" t="s">
        <v>11</v>
      </c>
      <c r="T71" s="142" t="s">
        <v>26</v>
      </c>
      <c r="U71" s="142" t="s">
        <v>10</v>
      </c>
      <c r="V71" s="142" t="s">
        <v>10</v>
      </c>
      <c r="W71" s="142" t="s">
        <v>12</v>
      </c>
      <c r="X71" s="142" t="s">
        <v>12</v>
      </c>
      <c r="Y71" s="142" t="s">
        <v>12</v>
      </c>
      <c r="Z71" s="142" t="s">
        <v>12</v>
      </c>
      <c r="AA71" s="142" t="s">
        <v>26</v>
      </c>
      <c r="AB71" s="142" t="s">
        <v>12</v>
      </c>
      <c r="AC71" s="142" t="s">
        <v>12</v>
      </c>
      <c r="AD71" s="142" t="s">
        <v>12</v>
      </c>
      <c r="AE71" s="142" t="s">
        <v>12</v>
      </c>
      <c r="AF71" s="142" t="s">
        <v>11</v>
      </c>
      <c r="AG71" s="142" t="s">
        <v>10</v>
      </c>
      <c r="AH71" s="142" t="s">
        <v>10</v>
      </c>
      <c r="AI71" s="142" t="s">
        <v>26</v>
      </c>
      <c r="AJ71" s="142" t="s">
        <v>10</v>
      </c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3">
        <f t="shared" si="55"/>
        <v>11</v>
      </c>
      <c r="AX71" s="143">
        <f t="shared" si="56"/>
        <v>4</v>
      </c>
      <c r="AY71" s="143">
        <f t="shared" si="57"/>
        <v>11</v>
      </c>
      <c r="AZ71" s="143">
        <f t="shared" si="58"/>
        <v>0</v>
      </c>
      <c r="BA71" s="143">
        <f t="shared" si="59"/>
        <v>0</v>
      </c>
      <c r="BB71" s="143">
        <f t="shared" si="60"/>
        <v>0</v>
      </c>
      <c r="BC71" s="143">
        <f t="shared" si="61"/>
        <v>0</v>
      </c>
      <c r="BD71" s="143">
        <f t="shared" si="62"/>
        <v>0</v>
      </c>
      <c r="BE71" s="143">
        <f t="shared" si="63"/>
        <v>0</v>
      </c>
      <c r="BF71" s="143">
        <f t="shared" si="64"/>
        <v>0</v>
      </c>
      <c r="BG71" s="143">
        <f t="shared" si="65"/>
        <v>0</v>
      </c>
      <c r="BH71" s="143">
        <f t="shared" si="66"/>
        <v>0</v>
      </c>
      <c r="BI71" s="143">
        <f t="shared" si="67"/>
        <v>0</v>
      </c>
      <c r="BJ71" s="143">
        <f t="shared" si="73"/>
        <v>0</v>
      </c>
      <c r="BK71" s="142"/>
      <c r="BL71" s="142"/>
      <c r="BM71" s="143">
        <f t="shared" si="74"/>
        <v>4</v>
      </c>
      <c r="BN71" s="143">
        <f t="shared" si="75"/>
        <v>0</v>
      </c>
      <c r="BO71" s="144">
        <f t="shared" si="76"/>
        <v>26</v>
      </c>
      <c r="BP71" s="145">
        <f t="shared" si="68"/>
        <v>30</v>
      </c>
      <c r="BQ71" s="146">
        <f t="shared" si="50"/>
        <v>0</v>
      </c>
      <c r="BR71" s="146">
        <f t="shared" si="69"/>
        <v>0</v>
      </c>
      <c r="BS71" s="147"/>
      <c r="BU71" s="149">
        <f t="shared" si="53"/>
        <v>0</v>
      </c>
      <c r="BV71" s="150">
        <f t="shared" si="53"/>
        <v>0</v>
      </c>
      <c r="BW71" s="150">
        <f t="shared" si="53"/>
        <v>0</v>
      </c>
      <c r="BX71" s="150">
        <f t="shared" si="53"/>
        <v>0</v>
      </c>
      <c r="BY71" s="150">
        <f t="shared" si="53"/>
        <v>0</v>
      </c>
      <c r="BZ71" s="150">
        <f t="shared" si="53"/>
        <v>0</v>
      </c>
      <c r="CA71" s="150">
        <f t="shared" si="53"/>
        <v>1</v>
      </c>
      <c r="CB71" s="150">
        <f t="shared" si="53"/>
        <v>0</v>
      </c>
      <c r="CC71" s="150">
        <f t="shared" si="53"/>
        <v>0</v>
      </c>
      <c r="CD71" s="150">
        <f t="shared" si="53"/>
        <v>0</v>
      </c>
      <c r="CE71" s="150">
        <f t="shared" si="53"/>
        <v>0</v>
      </c>
      <c r="CF71" s="150">
        <f t="shared" si="53"/>
        <v>0</v>
      </c>
      <c r="CG71" s="150">
        <f t="shared" si="53"/>
        <v>0</v>
      </c>
      <c r="CH71" s="150">
        <f t="shared" si="53"/>
        <v>0</v>
      </c>
      <c r="CI71" s="150">
        <f t="shared" si="53"/>
        <v>0</v>
      </c>
      <c r="CJ71" s="150">
        <f t="shared" si="53"/>
        <v>0</v>
      </c>
      <c r="CK71" s="150">
        <f t="shared" si="77"/>
        <v>0</v>
      </c>
      <c r="CL71" s="150">
        <f t="shared" si="77"/>
        <v>0</v>
      </c>
      <c r="CM71" s="150">
        <f t="shared" si="77"/>
        <v>0</v>
      </c>
      <c r="CN71" s="150">
        <f t="shared" si="77"/>
        <v>0</v>
      </c>
      <c r="CO71" s="150">
        <f t="shared" si="77"/>
        <v>0</v>
      </c>
      <c r="CP71" s="150">
        <f t="shared" si="77"/>
        <v>1</v>
      </c>
      <c r="CQ71" s="150">
        <f t="shared" si="77"/>
        <v>0</v>
      </c>
      <c r="CR71" s="150">
        <f t="shared" si="77"/>
        <v>0</v>
      </c>
      <c r="CS71" s="150">
        <f t="shared" si="77"/>
        <v>0</v>
      </c>
      <c r="CT71" s="150">
        <f t="shared" si="77"/>
        <v>0</v>
      </c>
      <c r="CU71" s="150">
        <f t="shared" si="77"/>
        <v>0</v>
      </c>
      <c r="CV71" s="150">
        <f t="shared" si="77"/>
        <v>0</v>
      </c>
      <c r="CW71" s="150">
        <f t="shared" si="77"/>
        <v>0</v>
      </c>
      <c r="CX71" s="150">
        <f t="shared" si="77"/>
        <v>0</v>
      </c>
      <c r="CY71" s="150">
        <f t="shared" si="77"/>
        <v>0</v>
      </c>
      <c r="CZ71" s="150">
        <f t="shared" si="77"/>
        <v>0</v>
      </c>
      <c r="DA71" s="150">
        <f t="shared" si="51"/>
        <v>0</v>
      </c>
      <c r="DB71" s="150">
        <f t="shared" si="51"/>
        <v>0</v>
      </c>
      <c r="DC71" s="150">
        <f t="shared" si="51"/>
        <v>0</v>
      </c>
      <c r="DD71" s="150">
        <f t="shared" si="51"/>
        <v>0</v>
      </c>
      <c r="DE71" s="150">
        <f t="shared" si="51"/>
        <v>0</v>
      </c>
      <c r="DF71" s="150">
        <f t="shared" si="51"/>
        <v>0</v>
      </c>
      <c r="DG71" s="150">
        <f t="shared" si="51"/>
        <v>0</v>
      </c>
      <c r="DH71" s="150">
        <f t="shared" si="51"/>
        <v>0</v>
      </c>
      <c r="DI71" s="151">
        <f t="shared" si="51"/>
        <v>0</v>
      </c>
      <c r="DK71" s="149">
        <f t="shared" si="54"/>
        <v>0</v>
      </c>
      <c r="DL71" s="150">
        <f t="shared" si="54"/>
        <v>0</v>
      </c>
      <c r="DM71" s="150">
        <f t="shared" si="54"/>
        <v>0</v>
      </c>
      <c r="DN71" s="150">
        <f t="shared" si="54"/>
        <v>0</v>
      </c>
      <c r="DO71" s="150">
        <f t="shared" si="54"/>
        <v>0</v>
      </c>
      <c r="DP71" s="150">
        <f t="shared" si="54"/>
        <v>0</v>
      </c>
      <c r="DQ71" s="150">
        <f t="shared" si="54"/>
        <v>0</v>
      </c>
      <c r="DR71" s="150">
        <f t="shared" si="54"/>
        <v>0</v>
      </c>
      <c r="DS71" s="150">
        <f t="shared" si="54"/>
        <v>0</v>
      </c>
      <c r="DT71" s="150">
        <f t="shared" si="54"/>
        <v>0</v>
      </c>
      <c r="DU71" s="150">
        <f t="shared" si="54"/>
        <v>0</v>
      </c>
      <c r="DV71" s="150">
        <f t="shared" si="54"/>
        <v>0</v>
      </c>
      <c r="DW71" s="150">
        <f t="shared" si="54"/>
        <v>0</v>
      </c>
      <c r="DX71" s="150">
        <f t="shared" si="54"/>
        <v>0</v>
      </c>
      <c r="DY71" s="150">
        <f t="shared" si="54"/>
        <v>0</v>
      </c>
      <c r="DZ71" s="150">
        <f t="shared" si="54"/>
        <v>0</v>
      </c>
      <c r="EA71" s="150">
        <f t="shared" si="78"/>
        <v>0</v>
      </c>
      <c r="EB71" s="150">
        <f t="shared" si="78"/>
        <v>0</v>
      </c>
      <c r="EC71" s="150">
        <f t="shared" si="78"/>
        <v>0</v>
      </c>
      <c r="ED71" s="150">
        <f t="shared" si="78"/>
        <v>0</v>
      </c>
      <c r="EE71" s="150">
        <f t="shared" si="78"/>
        <v>0</v>
      </c>
      <c r="EF71" s="150">
        <f t="shared" si="78"/>
        <v>0</v>
      </c>
      <c r="EG71" s="150">
        <f t="shared" si="78"/>
        <v>0</v>
      </c>
      <c r="EH71" s="150">
        <f t="shared" si="78"/>
        <v>0</v>
      </c>
      <c r="EI71" s="150">
        <f t="shared" si="78"/>
        <v>0</v>
      </c>
      <c r="EJ71" s="150">
        <f t="shared" si="78"/>
        <v>0</v>
      </c>
      <c r="EK71" s="150">
        <f t="shared" si="78"/>
        <v>0</v>
      </c>
      <c r="EL71" s="150">
        <f t="shared" si="78"/>
        <v>0</v>
      </c>
      <c r="EM71" s="150">
        <f t="shared" si="78"/>
        <v>0</v>
      </c>
      <c r="EN71" s="150">
        <f t="shared" si="78"/>
        <v>0</v>
      </c>
      <c r="EO71" s="150">
        <f t="shared" si="78"/>
        <v>0</v>
      </c>
      <c r="EP71" s="150">
        <f t="shared" si="78"/>
        <v>0</v>
      </c>
      <c r="EQ71" s="150">
        <f t="shared" si="52"/>
        <v>0</v>
      </c>
      <c r="ER71" s="150">
        <f t="shared" si="52"/>
        <v>0</v>
      </c>
      <c r="ES71" s="150">
        <f t="shared" si="52"/>
        <v>0</v>
      </c>
      <c r="ET71" s="150">
        <f t="shared" si="52"/>
        <v>0</v>
      </c>
      <c r="EU71" s="150">
        <f t="shared" si="52"/>
        <v>0</v>
      </c>
      <c r="EV71" s="150">
        <f t="shared" si="52"/>
        <v>0</v>
      </c>
      <c r="EW71" s="150">
        <f t="shared" si="52"/>
        <v>0</v>
      </c>
      <c r="EX71" s="150">
        <f t="shared" si="52"/>
        <v>0</v>
      </c>
      <c r="EY71" s="151">
        <f t="shared" si="52"/>
        <v>0</v>
      </c>
      <c r="FA71" s="152" t="str">
        <f t="shared" si="70"/>
        <v>Non Compliance</v>
      </c>
      <c r="FB71" s="152" t="str">
        <f t="shared" si="71"/>
        <v>Compliance</v>
      </c>
      <c r="FC71" s="152" t="str">
        <f t="shared" si="72"/>
        <v>Compliance</v>
      </c>
      <c r="FD71" s="1">
        <f>VLOOKUP(C71,[2]SALARY!$B$9:$H$110,7,0)</f>
        <v>26</v>
      </c>
      <c r="FE71" s="68">
        <f t="shared" si="33"/>
        <v>0</v>
      </c>
    </row>
    <row r="72" spans="2:161" ht="20.100000000000001" customHeight="1" thickBot="1" x14ac:dyDescent="0.3">
      <c r="B72" s="42">
        <v>59</v>
      </c>
      <c r="C72" s="43">
        <v>5926</v>
      </c>
      <c r="D72" s="44" t="s">
        <v>96</v>
      </c>
      <c r="E72" s="45" t="s">
        <v>118</v>
      </c>
      <c r="F72" s="18" t="str">
        <f>IFERROR(VLOOKUP(E72,'[1]Designation with Pershift Cost'!$B$3:$C$25,2,0),"")</f>
        <v/>
      </c>
      <c r="G72" s="46" t="s">
        <v>12</v>
      </c>
      <c r="H72" s="46" t="s">
        <v>12</v>
      </c>
      <c r="I72" s="46" t="s">
        <v>12</v>
      </c>
      <c r="J72" s="46" t="s">
        <v>26</v>
      </c>
      <c r="K72" s="46" t="s">
        <v>12</v>
      </c>
      <c r="L72" s="46" t="s">
        <v>27</v>
      </c>
      <c r="M72" s="46" t="s">
        <v>10</v>
      </c>
      <c r="N72" s="46" t="s">
        <v>27</v>
      </c>
      <c r="O72" s="133" t="s">
        <v>10</v>
      </c>
      <c r="P72" s="133" t="s">
        <v>10</v>
      </c>
      <c r="Q72" s="46" t="s">
        <v>10</v>
      </c>
      <c r="R72" s="46" t="s">
        <v>10</v>
      </c>
      <c r="S72" s="46" t="s">
        <v>26</v>
      </c>
      <c r="T72" s="46" t="s">
        <v>10</v>
      </c>
      <c r="U72" s="46" t="s">
        <v>10</v>
      </c>
      <c r="V72" s="46" t="s">
        <v>12</v>
      </c>
      <c r="W72" s="46" t="s">
        <v>12</v>
      </c>
      <c r="X72" s="46" t="s">
        <v>12</v>
      </c>
      <c r="Y72" s="46" t="s">
        <v>27</v>
      </c>
      <c r="Z72" s="46" t="s">
        <v>26</v>
      </c>
      <c r="AA72" s="47" t="s">
        <v>12</v>
      </c>
      <c r="AB72" s="47" t="s">
        <v>12</v>
      </c>
      <c r="AC72" s="46" t="s">
        <v>12</v>
      </c>
      <c r="AD72" s="47" t="s">
        <v>12</v>
      </c>
      <c r="AE72" s="47" t="s">
        <v>12</v>
      </c>
      <c r="AF72" s="47" t="s">
        <v>27</v>
      </c>
      <c r="AG72" s="47" t="s">
        <v>26</v>
      </c>
      <c r="AH72" s="47" t="s">
        <v>10</v>
      </c>
      <c r="AI72" s="47" t="s">
        <v>10</v>
      </c>
      <c r="AJ72" s="47" t="s">
        <v>10</v>
      </c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8">
        <f t="shared" si="55"/>
        <v>10</v>
      </c>
      <c r="AX72" s="48">
        <f t="shared" si="56"/>
        <v>0</v>
      </c>
      <c r="AY72" s="48">
        <f t="shared" si="57"/>
        <v>12</v>
      </c>
      <c r="AZ72" s="48">
        <f t="shared" si="58"/>
        <v>0</v>
      </c>
      <c r="BA72" s="48">
        <f t="shared" si="59"/>
        <v>0</v>
      </c>
      <c r="BB72" s="48">
        <f t="shared" si="60"/>
        <v>0</v>
      </c>
      <c r="BC72" s="48">
        <f t="shared" si="61"/>
        <v>0</v>
      </c>
      <c r="BD72" s="48">
        <f t="shared" si="62"/>
        <v>0</v>
      </c>
      <c r="BE72" s="48">
        <f t="shared" si="63"/>
        <v>0</v>
      </c>
      <c r="BF72" s="48">
        <f t="shared" si="64"/>
        <v>0</v>
      </c>
      <c r="BG72" s="48">
        <f t="shared" si="65"/>
        <v>0</v>
      </c>
      <c r="BH72" s="48">
        <f t="shared" si="66"/>
        <v>0</v>
      </c>
      <c r="BI72" s="48">
        <f t="shared" si="67"/>
        <v>0</v>
      </c>
      <c r="BJ72" s="48">
        <f t="shared" si="73"/>
        <v>0</v>
      </c>
      <c r="BK72" s="47"/>
      <c r="BL72" s="47"/>
      <c r="BM72" s="48">
        <f t="shared" si="74"/>
        <v>4</v>
      </c>
      <c r="BN72" s="48">
        <f t="shared" si="75"/>
        <v>4</v>
      </c>
      <c r="BO72" s="49">
        <f t="shared" si="76"/>
        <v>22</v>
      </c>
      <c r="BP72" s="50">
        <f t="shared" si="68"/>
        <v>30</v>
      </c>
      <c r="BQ72" s="51">
        <f t="shared" si="50"/>
        <v>0</v>
      </c>
      <c r="BR72" s="51">
        <f t="shared" si="69"/>
        <v>0</v>
      </c>
      <c r="BS72" s="52"/>
      <c r="BU72" s="53">
        <f t="shared" si="53"/>
        <v>0</v>
      </c>
      <c r="BV72" s="54">
        <f t="shared" si="53"/>
        <v>0</v>
      </c>
      <c r="BW72" s="54">
        <f t="shared" si="53"/>
        <v>0</v>
      </c>
      <c r="BX72" s="54">
        <f t="shared" si="53"/>
        <v>0</v>
      </c>
      <c r="BY72" s="54">
        <f t="shared" si="53"/>
        <v>1</v>
      </c>
      <c r="BZ72" s="54">
        <f t="shared" si="53"/>
        <v>1</v>
      </c>
      <c r="CA72" s="54">
        <f t="shared" si="53"/>
        <v>0</v>
      </c>
      <c r="CB72" s="54">
        <f t="shared" si="53"/>
        <v>0</v>
      </c>
      <c r="CC72" s="54">
        <f t="shared" si="53"/>
        <v>0</v>
      </c>
      <c r="CD72" s="54">
        <f t="shared" si="53"/>
        <v>0</v>
      </c>
      <c r="CE72" s="54">
        <f t="shared" si="53"/>
        <v>0</v>
      </c>
      <c r="CF72" s="54">
        <f t="shared" si="53"/>
        <v>0</v>
      </c>
      <c r="CG72" s="54">
        <f t="shared" si="53"/>
        <v>0</v>
      </c>
      <c r="CH72" s="54">
        <f t="shared" si="53"/>
        <v>0</v>
      </c>
      <c r="CI72" s="54">
        <f t="shared" si="53"/>
        <v>0</v>
      </c>
      <c r="CJ72" s="54">
        <f t="shared" si="53"/>
        <v>0</v>
      </c>
      <c r="CK72" s="54">
        <f t="shared" si="77"/>
        <v>0</v>
      </c>
      <c r="CL72" s="54">
        <f t="shared" si="77"/>
        <v>0</v>
      </c>
      <c r="CM72" s="54">
        <f t="shared" si="77"/>
        <v>0</v>
      </c>
      <c r="CN72" s="54">
        <f t="shared" si="77"/>
        <v>0</v>
      </c>
      <c r="CO72" s="54">
        <f t="shared" si="77"/>
        <v>0</v>
      </c>
      <c r="CP72" s="54">
        <f t="shared" si="77"/>
        <v>0</v>
      </c>
      <c r="CQ72" s="54">
        <f t="shared" si="77"/>
        <v>0</v>
      </c>
      <c r="CR72" s="54">
        <f t="shared" si="77"/>
        <v>0</v>
      </c>
      <c r="CS72" s="54">
        <f t="shared" si="77"/>
        <v>0</v>
      </c>
      <c r="CT72" s="54">
        <f t="shared" si="77"/>
        <v>0</v>
      </c>
      <c r="CU72" s="54">
        <f t="shared" si="77"/>
        <v>0</v>
      </c>
      <c r="CV72" s="54">
        <f t="shared" si="77"/>
        <v>0</v>
      </c>
      <c r="CW72" s="54">
        <f t="shared" si="77"/>
        <v>0</v>
      </c>
      <c r="CX72" s="54">
        <f t="shared" si="77"/>
        <v>0</v>
      </c>
      <c r="CY72" s="54">
        <f t="shared" si="77"/>
        <v>0</v>
      </c>
      <c r="CZ72" s="54">
        <f t="shared" si="77"/>
        <v>0</v>
      </c>
      <c r="DA72" s="54">
        <f t="shared" si="51"/>
        <v>0</v>
      </c>
      <c r="DB72" s="54">
        <f t="shared" si="51"/>
        <v>0</v>
      </c>
      <c r="DC72" s="54">
        <f t="shared" si="51"/>
        <v>0</v>
      </c>
      <c r="DD72" s="54">
        <f t="shared" si="51"/>
        <v>0</v>
      </c>
      <c r="DE72" s="54">
        <f t="shared" si="51"/>
        <v>0</v>
      </c>
      <c r="DF72" s="54">
        <f t="shared" si="51"/>
        <v>0</v>
      </c>
      <c r="DG72" s="54">
        <f t="shared" si="51"/>
        <v>0</v>
      </c>
      <c r="DH72" s="54">
        <f t="shared" si="51"/>
        <v>0</v>
      </c>
      <c r="DI72" s="55">
        <f t="shared" si="51"/>
        <v>0</v>
      </c>
      <c r="DK72" s="53">
        <f t="shared" si="54"/>
        <v>0</v>
      </c>
      <c r="DL72" s="54">
        <f t="shared" si="54"/>
        <v>0</v>
      </c>
      <c r="DM72" s="54">
        <f t="shared" si="54"/>
        <v>0</v>
      </c>
      <c r="DN72" s="54">
        <f t="shared" si="54"/>
        <v>0</v>
      </c>
      <c r="DO72" s="54">
        <f t="shared" si="54"/>
        <v>0</v>
      </c>
      <c r="DP72" s="54">
        <f t="shared" si="54"/>
        <v>0</v>
      </c>
      <c r="DQ72" s="54">
        <f t="shared" si="54"/>
        <v>0</v>
      </c>
      <c r="DR72" s="54">
        <f t="shared" si="54"/>
        <v>0</v>
      </c>
      <c r="DS72" s="54">
        <f t="shared" si="54"/>
        <v>0</v>
      </c>
      <c r="DT72" s="54">
        <f t="shared" si="54"/>
        <v>0</v>
      </c>
      <c r="DU72" s="54">
        <f t="shared" si="54"/>
        <v>0</v>
      </c>
      <c r="DV72" s="54">
        <f t="shared" si="54"/>
        <v>0</v>
      </c>
      <c r="DW72" s="54">
        <f t="shared" si="54"/>
        <v>0</v>
      </c>
      <c r="DX72" s="54">
        <f t="shared" si="54"/>
        <v>0</v>
      </c>
      <c r="DY72" s="54">
        <f t="shared" si="54"/>
        <v>0</v>
      </c>
      <c r="DZ72" s="54">
        <f t="shared" si="54"/>
        <v>0</v>
      </c>
      <c r="EA72" s="54">
        <f t="shared" si="78"/>
        <v>0</v>
      </c>
      <c r="EB72" s="54">
        <f t="shared" si="78"/>
        <v>0</v>
      </c>
      <c r="EC72" s="54">
        <f t="shared" si="78"/>
        <v>0</v>
      </c>
      <c r="ED72" s="54">
        <f t="shared" si="78"/>
        <v>0</v>
      </c>
      <c r="EE72" s="54">
        <f t="shared" si="78"/>
        <v>0</v>
      </c>
      <c r="EF72" s="54">
        <f t="shared" si="78"/>
        <v>0</v>
      </c>
      <c r="EG72" s="54">
        <f t="shared" si="78"/>
        <v>0</v>
      </c>
      <c r="EH72" s="54">
        <f t="shared" si="78"/>
        <v>0</v>
      </c>
      <c r="EI72" s="54">
        <f t="shared" si="78"/>
        <v>0</v>
      </c>
      <c r="EJ72" s="54">
        <f t="shared" si="78"/>
        <v>0</v>
      </c>
      <c r="EK72" s="54">
        <f t="shared" si="78"/>
        <v>0</v>
      </c>
      <c r="EL72" s="54">
        <f t="shared" si="78"/>
        <v>0</v>
      </c>
      <c r="EM72" s="54">
        <f t="shared" si="78"/>
        <v>0</v>
      </c>
      <c r="EN72" s="54">
        <f t="shared" si="78"/>
        <v>0</v>
      </c>
      <c r="EO72" s="54">
        <f t="shared" si="78"/>
        <v>0</v>
      </c>
      <c r="EP72" s="54">
        <f t="shared" si="78"/>
        <v>0</v>
      </c>
      <c r="EQ72" s="54">
        <f t="shared" si="52"/>
        <v>0</v>
      </c>
      <c r="ER72" s="54">
        <f t="shared" si="52"/>
        <v>0</v>
      </c>
      <c r="ES72" s="54">
        <f t="shared" si="52"/>
        <v>0</v>
      </c>
      <c r="ET72" s="54">
        <f t="shared" si="52"/>
        <v>0</v>
      </c>
      <c r="EU72" s="54">
        <f t="shared" si="52"/>
        <v>0</v>
      </c>
      <c r="EV72" s="54">
        <f t="shared" si="52"/>
        <v>0</v>
      </c>
      <c r="EW72" s="54">
        <f t="shared" si="52"/>
        <v>0</v>
      </c>
      <c r="EX72" s="54">
        <f t="shared" si="52"/>
        <v>0</v>
      </c>
      <c r="EY72" s="55">
        <f t="shared" si="52"/>
        <v>0</v>
      </c>
      <c r="FA72" s="56" t="str">
        <f t="shared" si="70"/>
        <v>Non Compliance</v>
      </c>
      <c r="FB72" s="56" t="str">
        <f t="shared" si="71"/>
        <v>Compliance</v>
      </c>
      <c r="FC72" s="56" t="str">
        <f t="shared" si="72"/>
        <v>Compliance</v>
      </c>
      <c r="FD72" s="1">
        <f>VLOOKUP(C72,[2]SALARY!$B$9:$H$110,7,0)</f>
        <v>22</v>
      </c>
      <c r="FE72" s="68">
        <f t="shared" si="33"/>
        <v>0</v>
      </c>
    </row>
    <row r="73" spans="2:161" ht="20.100000000000001" customHeight="1" thickBot="1" x14ac:dyDescent="0.3">
      <c r="B73" s="42">
        <v>60</v>
      </c>
      <c r="C73" s="43">
        <v>5380</v>
      </c>
      <c r="D73" s="44" t="s">
        <v>97</v>
      </c>
      <c r="E73" s="45" t="s">
        <v>118</v>
      </c>
      <c r="F73" s="18" t="str">
        <f>IFERROR(VLOOKUP(E73,'[1]Designation with Pershift Cost'!$B$3:$C$25,2,0),"")</f>
        <v/>
      </c>
      <c r="G73" s="46" t="s">
        <v>11</v>
      </c>
      <c r="H73" s="46" t="s">
        <v>11</v>
      </c>
      <c r="I73" s="46" t="s">
        <v>11</v>
      </c>
      <c r="J73" s="46" t="s">
        <v>11</v>
      </c>
      <c r="K73" s="133" t="s">
        <v>11</v>
      </c>
      <c r="L73" s="46" t="s">
        <v>12</v>
      </c>
      <c r="M73" s="46" t="s">
        <v>26</v>
      </c>
      <c r="N73" s="46" t="s">
        <v>11</v>
      </c>
      <c r="O73" s="46" t="s">
        <v>11</v>
      </c>
      <c r="P73" s="133" t="s">
        <v>11</v>
      </c>
      <c r="Q73" s="47" t="s">
        <v>11</v>
      </c>
      <c r="R73" s="46" t="s">
        <v>11</v>
      </c>
      <c r="S73" s="47" t="s">
        <v>11</v>
      </c>
      <c r="T73" s="119" t="s">
        <v>11</v>
      </c>
      <c r="U73" s="46" t="s">
        <v>11</v>
      </c>
      <c r="V73" s="47" t="s">
        <v>26</v>
      </c>
      <c r="W73" s="47" t="s">
        <v>12</v>
      </c>
      <c r="X73" s="47" t="s">
        <v>12</v>
      </c>
      <c r="Y73" s="46" t="s">
        <v>12</v>
      </c>
      <c r="Z73" s="47" t="s">
        <v>12</v>
      </c>
      <c r="AA73" s="47" t="s">
        <v>12</v>
      </c>
      <c r="AB73" s="47" t="s">
        <v>12</v>
      </c>
      <c r="AC73" s="47" t="s">
        <v>12</v>
      </c>
      <c r="AD73" s="47" t="s">
        <v>12</v>
      </c>
      <c r="AE73" s="47" t="s">
        <v>26</v>
      </c>
      <c r="AF73" s="47" t="s">
        <v>11</v>
      </c>
      <c r="AG73" s="47" t="s">
        <v>11</v>
      </c>
      <c r="AH73" s="47" t="s">
        <v>27</v>
      </c>
      <c r="AI73" s="47" t="s">
        <v>27</v>
      </c>
      <c r="AJ73" s="47" t="s">
        <v>27</v>
      </c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8">
        <f t="shared" si="55"/>
        <v>0</v>
      </c>
      <c r="AX73" s="48">
        <f t="shared" si="56"/>
        <v>15</v>
      </c>
      <c r="AY73" s="48">
        <f t="shared" si="57"/>
        <v>9</v>
      </c>
      <c r="AZ73" s="48">
        <f t="shared" si="58"/>
        <v>0</v>
      </c>
      <c r="BA73" s="48">
        <f t="shared" si="59"/>
        <v>0</v>
      </c>
      <c r="BB73" s="48">
        <f t="shared" si="60"/>
        <v>0</v>
      </c>
      <c r="BC73" s="48">
        <f t="shared" si="61"/>
        <v>0</v>
      </c>
      <c r="BD73" s="48">
        <f t="shared" si="62"/>
        <v>0</v>
      </c>
      <c r="BE73" s="48">
        <f t="shared" si="63"/>
        <v>0</v>
      </c>
      <c r="BF73" s="48">
        <f t="shared" si="64"/>
        <v>0</v>
      </c>
      <c r="BG73" s="48">
        <f t="shared" si="65"/>
        <v>0</v>
      </c>
      <c r="BH73" s="48">
        <f t="shared" si="66"/>
        <v>0</v>
      </c>
      <c r="BI73" s="48">
        <f t="shared" si="67"/>
        <v>0</v>
      </c>
      <c r="BJ73" s="48">
        <f t="shared" si="73"/>
        <v>0</v>
      </c>
      <c r="BK73" s="47"/>
      <c r="BL73" s="47"/>
      <c r="BM73" s="48">
        <f t="shared" si="74"/>
        <v>3</v>
      </c>
      <c r="BN73" s="48">
        <f t="shared" si="75"/>
        <v>3</v>
      </c>
      <c r="BO73" s="49">
        <f t="shared" si="76"/>
        <v>24</v>
      </c>
      <c r="BP73" s="50">
        <f t="shared" si="68"/>
        <v>30</v>
      </c>
      <c r="BQ73" s="51">
        <f t="shared" si="50"/>
        <v>0</v>
      </c>
      <c r="BR73" s="51">
        <f t="shared" si="69"/>
        <v>0</v>
      </c>
      <c r="BS73" s="52"/>
      <c r="BU73" s="53">
        <f t="shared" si="53"/>
        <v>0</v>
      </c>
      <c r="BV73" s="54">
        <f t="shared" si="53"/>
        <v>0</v>
      </c>
      <c r="BW73" s="54">
        <f t="shared" si="53"/>
        <v>0</v>
      </c>
      <c r="BX73" s="54">
        <f t="shared" si="53"/>
        <v>0</v>
      </c>
      <c r="BY73" s="54">
        <f t="shared" si="53"/>
        <v>0</v>
      </c>
      <c r="BZ73" s="54">
        <f t="shared" si="53"/>
        <v>0</v>
      </c>
      <c r="CA73" s="54">
        <f t="shared" si="53"/>
        <v>0</v>
      </c>
      <c r="CB73" s="54">
        <f t="shared" si="53"/>
        <v>1</v>
      </c>
      <c r="CC73" s="54">
        <f t="shared" si="53"/>
        <v>1</v>
      </c>
      <c r="CD73" s="54">
        <f t="shared" si="53"/>
        <v>0</v>
      </c>
      <c r="CE73" s="54">
        <f t="shared" si="53"/>
        <v>0</v>
      </c>
      <c r="CF73" s="54">
        <f t="shared" si="53"/>
        <v>0</v>
      </c>
      <c r="CG73" s="54">
        <f t="shared" si="53"/>
        <v>0</v>
      </c>
      <c r="CH73" s="54">
        <f t="shared" si="53"/>
        <v>0</v>
      </c>
      <c r="CI73" s="54">
        <f t="shared" si="53"/>
        <v>0</v>
      </c>
      <c r="CJ73" s="54">
        <f t="shared" si="53"/>
        <v>0</v>
      </c>
      <c r="CK73" s="54">
        <f t="shared" si="77"/>
        <v>1</v>
      </c>
      <c r="CL73" s="54">
        <f t="shared" si="77"/>
        <v>1</v>
      </c>
      <c r="CM73" s="54">
        <f t="shared" si="77"/>
        <v>0</v>
      </c>
      <c r="CN73" s="54">
        <f t="shared" si="77"/>
        <v>0</v>
      </c>
      <c r="CO73" s="54">
        <f t="shared" si="77"/>
        <v>0</v>
      </c>
      <c r="CP73" s="54">
        <f t="shared" si="77"/>
        <v>0</v>
      </c>
      <c r="CQ73" s="54">
        <f t="shared" si="77"/>
        <v>0</v>
      </c>
      <c r="CR73" s="54">
        <f t="shared" si="77"/>
        <v>0</v>
      </c>
      <c r="CS73" s="54">
        <f t="shared" si="77"/>
        <v>0</v>
      </c>
      <c r="CT73" s="54">
        <f t="shared" si="77"/>
        <v>0</v>
      </c>
      <c r="CU73" s="54">
        <f t="shared" si="77"/>
        <v>0</v>
      </c>
      <c r="CV73" s="54">
        <f t="shared" si="77"/>
        <v>0</v>
      </c>
      <c r="CW73" s="54">
        <f t="shared" si="77"/>
        <v>0</v>
      </c>
      <c r="CX73" s="54">
        <f t="shared" si="77"/>
        <v>0</v>
      </c>
      <c r="CY73" s="54">
        <f t="shared" si="77"/>
        <v>0</v>
      </c>
      <c r="CZ73" s="54">
        <f t="shared" si="77"/>
        <v>0</v>
      </c>
      <c r="DA73" s="54">
        <f t="shared" si="51"/>
        <v>0</v>
      </c>
      <c r="DB73" s="54">
        <f t="shared" si="51"/>
        <v>0</v>
      </c>
      <c r="DC73" s="54">
        <f t="shared" si="51"/>
        <v>0</v>
      </c>
      <c r="DD73" s="54">
        <f t="shared" si="51"/>
        <v>0</v>
      </c>
      <c r="DE73" s="54">
        <f t="shared" si="51"/>
        <v>0</v>
      </c>
      <c r="DF73" s="54">
        <f t="shared" si="51"/>
        <v>0</v>
      </c>
      <c r="DG73" s="54">
        <f t="shared" si="51"/>
        <v>0</v>
      </c>
      <c r="DH73" s="54">
        <f t="shared" si="51"/>
        <v>0</v>
      </c>
      <c r="DI73" s="55">
        <f t="shared" si="51"/>
        <v>0</v>
      </c>
      <c r="DK73" s="53">
        <f t="shared" si="54"/>
        <v>0</v>
      </c>
      <c r="DL73" s="54">
        <f t="shared" si="54"/>
        <v>0</v>
      </c>
      <c r="DM73" s="54">
        <f t="shared" si="54"/>
        <v>0</v>
      </c>
      <c r="DN73" s="54">
        <f t="shared" si="54"/>
        <v>0</v>
      </c>
      <c r="DO73" s="54">
        <f t="shared" si="54"/>
        <v>0</v>
      </c>
      <c r="DP73" s="54">
        <f t="shared" si="54"/>
        <v>0</v>
      </c>
      <c r="DQ73" s="54">
        <f t="shared" si="54"/>
        <v>0</v>
      </c>
      <c r="DR73" s="54">
        <f t="shared" si="54"/>
        <v>0</v>
      </c>
      <c r="DS73" s="54">
        <f t="shared" si="54"/>
        <v>0</v>
      </c>
      <c r="DT73" s="54">
        <f t="shared" si="54"/>
        <v>0</v>
      </c>
      <c r="DU73" s="54">
        <f t="shared" si="54"/>
        <v>0</v>
      </c>
      <c r="DV73" s="54">
        <f t="shared" si="54"/>
        <v>0</v>
      </c>
      <c r="DW73" s="54">
        <f t="shared" si="54"/>
        <v>0</v>
      </c>
      <c r="DX73" s="54">
        <f t="shared" si="54"/>
        <v>0</v>
      </c>
      <c r="DY73" s="54">
        <f t="shared" si="54"/>
        <v>0</v>
      </c>
      <c r="DZ73" s="54">
        <f t="shared" si="54"/>
        <v>0</v>
      </c>
      <c r="EA73" s="54">
        <f t="shared" si="78"/>
        <v>0</v>
      </c>
      <c r="EB73" s="54">
        <f t="shared" si="78"/>
        <v>0</v>
      </c>
      <c r="EC73" s="54">
        <f t="shared" si="78"/>
        <v>0</v>
      </c>
      <c r="ED73" s="54">
        <f t="shared" si="78"/>
        <v>0</v>
      </c>
      <c r="EE73" s="54">
        <f t="shared" si="78"/>
        <v>0</v>
      </c>
      <c r="EF73" s="54">
        <f t="shared" si="78"/>
        <v>0</v>
      </c>
      <c r="EG73" s="54">
        <f t="shared" si="78"/>
        <v>0</v>
      </c>
      <c r="EH73" s="54">
        <f t="shared" si="78"/>
        <v>0</v>
      </c>
      <c r="EI73" s="54">
        <f t="shared" si="78"/>
        <v>0</v>
      </c>
      <c r="EJ73" s="54">
        <f t="shared" si="78"/>
        <v>0</v>
      </c>
      <c r="EK73" s="54">
        <f t="shared" si="78"/>
        <v>0</v>
      </c>
      <c r="EL73" s="54">
        <f t="shared" si="78"/>
        <v>0</v>
      </c>
      <c r="EM73" s="54">
        <f t="shared" si="78"/>
        <v>0</v>
      </c>
      <c r="EN73" s="54">
        <f t="shared" si="78"/>
        <v>0</v>
      </c>
      <c r="EO73" s="54">
        <f t="shared" si="78"/>
        <v>0</v>
      </c>
      <c r="EP73" s="54">
        <f t="shared" si="78"/>
        <v>0</v>
      </c>
      <c r="EQ73" s="54">
        <f t="shared" si="52"/>
        <v>0</v>
      </c>
      <c r="ER73" s="54">
        <f t="shared" si="52"/>
        <v>0</v>
      </c>
      <c r="ES73" s="54">
        <f t="shared" si="52"/>
        <v>0</v>
      </c>
      <c r="ET73" s="54">
        <f t="shared" si="52"/>
        <v>0</v>
      </c>
      <c r="EU73" s="54">
        <f t="shared" si="52"/>
        <v>0</v>
      </c>
      <c r="EV73" s="54">
        <f t="shared" si="52"/>
        <v>0</v>
      </c>
      <c r="EW73" s="54">
        <f t="shared" si="52"/>
        <v>0</v>
      </c>
      <c r="EX73" s="54">
        <f t="shared" si="52"/>
        <v>0</v>
      </c>
      <c r="EY73" s="55">
        <f t="shared" si="52"/>
        <v>0</v>
      </c>
      <c r="FA73" s="56" t="str">
        <f t="shared" si="70"/>
        <v>Non Compliance</v>
      </c>
      <c r="FB73" s="56" t="str">
        <f t="shared" si="71"/>
        <v>Compliance</v>
      </c>
      <c r="FC73" s="56" t="str">
        <f t="shared" si="72"/>
        <v>Compliance</v>
      </c>
      <c r="FD73" s="1">
        <f>VLOOKUP(C73,[2]SALARY!$B$9:$H$110,7,0)</f>
        <v>24</v>
      </c>
      <c r="FE73" s="68">
        <f t="shared" si="33"/>
        <v>0</v>
      </c>
    </row>
    <row r="74" spans="2:161" ht="20.100000000000001" customHeight="1" thickBot="1" x14ac:dyDescent="0.3">
      <c r="B74" s="42">
        <v>61</v>
      </c>
      <c r="C74" s="43">
        <v>5312</v>
      </c>
      <c r="D74" s="44" t="s">
        <v>98</v>
      </c>
      <c r="E74" s="99" t="s">
        <v>118</v>
      </c>
      <c r="F74" s="18" t="str">
        <f>IFERROR(VLOOKUP(E74,'[1]Designation with Pershift Cost'!$B$3:$C$25,2,0),"")</f>
        <v/>
      </c>
      <c r="G74" s="46" t="s">
        <v>11</v>
      </c>
      <c r="H74" s="46" t="s">
        <v>11</v>
      </c>
      <c r="I74" s="46" t="s">
        <v>11</v>
      </c>
      <c r="J74" s="46" t="s">
        <v>11</v>
      </c>
      <c r="K74" s="133" t="s">
        <v>11</v>
      </c>
      <c r="L74" s="118" t="s">
        <v>10</v>
      </c>
      <c r="M74" s="46" t="s">
        <v>26</v>
      </c>
      <c r="N74" s="46" t="s">
        <v>10</v>
      </c>
      <c r="O74" s="133" t="s">
        <v>10</v>
      </c>
      <c r="P74" s="133" t="s">
        <v>10</v>
      </c>
      <c r="Q74" s="46" t="s">
        <v>10</v>
      </c>
      <c r="R74" s="46" t="s">
        <v>10</v>
      </c>
      <c r="S74" s="46" t="s">
        <v>10</v>
      </c>
      <c r="T74" s="46" t="s">
        <v>26</v>
      </c>
      <c r="U74" s="46" t="s">
        <v>10</v>
      </c>
      <c r="V74" s="47" t="s">
        <v>12</v>
      </c>
      <c r="W74" s="47" t="s">
        <v>12</v>
      </c>
      <c r="X74" s="47" t="s">
        <v>12</v>
      </c>
      <c r="Y74" s="47" t="s">
        <v>27</v>
      </c>
      <c r="Z74" s="47" t="s">
        <v>12</v>
      </c>
      <c r="AA74" s="47" t="s">
        <v>27</v>
      </c>
      <c r="AB74" s="47" t="s">
        <v>26</v>
      </c>
      <c r="AC74" s="47" t="s">
        <v>12</v>
      </c>
      <c r="AD74" s="47" t="s">
        <v>12</v>
      </c>
      <c r="AE74" s="47" t="s">
        <v>12</v>
      </c>
      <c r="AF74" s="47" t="s">
        <v>11</v>
      </c>
      <c r="AG74" s="47" t="s">
        <v>11</v>
      </c>
      <c r="AH74" s="47" t="s">
        <v>26</v>
      </c>
      <c r="AI74" s="47" t="s">
        <v>27</v>
      </c>
      <c r="AJ74" s="47" t="s">
        <v>27</v>
      </c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8">
        <f t="shared" si="55"/>
        <v>8</v>
      </c>
      <c r="AX74" s="48">
        <f t="shared" si="56"/>
        <v>7</v>
      </c>
      <c r="AY74" s="48">
        <f t="shared" si="57"/>
        <v>7</v>
      </c>
      <c r="AZ74" s="48">
        <f t="shared" si="58"/>
        <v>0</v>
      </c>
      <c r="BA74" s="48">
        <f t="shared" si="59"/>
        <v>0</v>
      </c>
      <c r="BB74" s="48">
        <f t="shared" si="60"/>
        <v>0</v>
      </c>
      <c r="BC74" s="48">
        <f t="shared" si="61"/>
        <v>0</v>
      </c>
      <c r="BD74" s="48">
        <f t="shared" si="62"/>
        <v>0</v>
      </c>
      <c r="BE74" s="48">
        <f t="shared" si="63"/>
        <v>0</v>
      </c>
      <c r="BF74" s="48">
        <f t="shared" si="64"/>
        <v>0</v>
      </c>
      <c r="BG74" s="48">
        <f t="shared" si="65"/>
        <v>0</v>
      </c>
      <c r="BH74" s="48">
        <f t="shared" si="66"/>
        <v>0</v>
      </c>
      <c r="BI74" s="48">
        <f t="shared" si="67"/>
        <v>0</v>
      </c>
      <c r="BJ74" s="48">
        <f t="shared" si="73"/>
        <v>0</v>
      </c>
      <c r="BK74" s="47"/>
      <c r="BL74" s="47"/>
      <c r="BM74" s="48">
        <f t="shared" si="74"/>
        <v>4</v>
      </c>
      <c r="BN74" s="48">
        <f t="shared" si="75"/>
        <v>4</v>
      </c>
      <c r="BO74" s="49">
        <f t="shared" si="76"/>
        <v>22</v>
      </c>
      <c r="BP74" s="50">
        <f t="shared" si="68"/>
        <v>30</v>
      </c>
      <c r="BQ74" s="51">
        <f t="shared" si="50"/>
        <v>0</v>
      </c>
      <c r="BR74" s="51">
        <f t="shared" si="69"/>
        <v>0</v>
      </c>
      <c r="BS74" s="52"/>
      <c r="BU74" s="53">
        <f t="shared" si="53"/>
        <v>0</v>
      </c>
      <c r="BV74" s="54">
        <f t="shared" si="53"/>
        <v>0</v>
      </c>
      <c r="BW74" s="54">
        <f t="shared" si="53"/>
        <v>0</v>
      </c>
      <c r="BX74" s="54">
        <f t="shared" si="53"/>
        <v>0</v>
      </c>
      <c r="BY74" s="54">
        <f t="shared" si="53"/>
        <v>0</v>
      </c>
      <c r="BZ74" s="54">
        <f t="shared" si="53"/>
        <v>0</v>
      </c>
      <c r="CA74" s="54">
        <f t="shared" si="53"/>
        <v>0</v>
      </c>
      <c r="CB74" s="54">
        <f t="shared" si="53"/>
        <v>0</v>
      </c>
      <c r="CC74" s="54">
        <f t="shared" si="53"/>
        <v>0</v>
      </c>
      <c r="CD74" s="54">
        <f t="shared" si="53"/>
        <v>0</v>
      </c>
      <c r="CE74" s="54">
        <f t="shared" si="53"/>
        <v>0</v>
      </c>
      <c r="CF74" s="54">
        <f t="shared" si="53"/>
        <v>0</v>
      </c>
      <c r="CG74" s="54">
        <f t="shared" si="53"/>
        <v>0</v>
      </c>
      <c r="CH74" s="54">
        <f t="shared" si="53"/>
        <v>0</v>
      </c>
      <c r="CI74" s="54">
        <f t="shared" si="53"/>
        <v>1</v>
      </c>
      <c r="CJ74" s="54">
        <f t="shared" si="53"/>
        <v>0</v>
      </c>
      <c r="CK74" s="54">
        <f t="shared" si="77"/>
        <v>0</v>
      </c>
      <c r="CL74" s="54">
        <f t="shared" si="77"/>
        <v>0</v>
      </c>
      <c r="CM74" s="54">
        <f t="shared" si="77"/>
        <v>0</v>
      </c>
      <c r="CN74" s="54">
        <f t="shared" si="77"/>
        <v>0</v>
      </c>
      <c r="CO74" s="54">
        <f t="shared" si="77"/>
        <v>0</v>
      </c>
      <c r="CP74" s="54">
        <f t="shared" si="77"/>
        <v>0</v>
      </c>
      <c r="CQ74" s="54">
        <f t="shared" si="77"/>
        <v>0</v>
      </c>
      <c r="CR74" s="54">
        <f t="shared" si="77"/>
        <v>0</v>
      </c>
      <c r="CS74" s="54">
        <f t="shared" si="77"/>
        <v>0</v>
      </c>
      <c r="CT74" s="54">
        <f t="shared" si="77"/>
        <v>0</v>
      </c>
      <c r="CU74" s="54">
        <f t="shared" si="77"/>
        <v>0</v>
      </c>
      <c r="CV74" s="54">
        <f t="shared" si="77"/>
        <v>0</v>
      </c>
      <c r="CW74" s="54">
        <f t="shared" si="77"/>
        <v>0</v>
      </c>
      <c r="CX74" s="54">
        <f t="shared" si="77"/>
        <v>0</v>
      </c>
      <c r="CY74" s="54">
        <f t="shared" si="77"/>
        <v>0</v>
      </c>
      <c r="CZ74" s="54">
        <f t="shared" si="77"/>
        <v>0</v>
      </c>
      <c r="DA74" s="54">
        <f t="shared" si="51"/>
        <v>0</v>
      </c>
      <c r="DB74" s="54">
        <f t="shared" si="51"/>
        <v>0</v>
      </c>
      <c r="DC74" s="54">
        <f t="shared" si="51"/>
        <v>0</v>
      </c>
      <c r="DD74" s="54">
        <f t="shared" si="51"/>
        <v>0</v>
      </c>
      <c r="DE74" s="54">
        <f t="shared" si="51"/>
        <v>0</v>
      </c>
      <c r="DF74" s="54">
        <f t="shared" si="51"/>
        <v>0</v>
      </c>
      <c r="DG74" s="54">
        <f t="shared" si="51"/>
        <v>0</v>
      </c>
      <c r="DH74" s="54">
        <f t="shared" si="51"/>
        <v>0</v>
      </c>
      <c r="DI74" s="55">
        <f t="shared" si="51"/>
        <v>0</v>
      </c>
      <c r="DK74" s="53">
        <f t="shared" si="54"/>
        <v>0</v>
      </c>
      <c r="DL74" s="54">
        <f t="shared" si="54"/>
        <v>0</v>
      </c>
      <c r="DM74" s="54">
        <f t="shared" si="54"/>
        <v>0</v>
      </c>
      <c r="DN74" s="54">
        <f t="shared" si="54"/>
        <v>0</v>
      </c>
      <c r="DO74" s="54">
        <f t="shared" si="54"/>
        <v>0</v>
      </c>
      <c r="DP74" s="54">
        <f t="shared" si="54"/>
        <v>0</v>
      </c>
      <c r="DQ74" s="54">
        <f t="shared" si="54"/>
        <v>0</v>
      </c>
      <c r="DR74" s="54">
        <f t="shared" si="54"/>
        <v>0</v>
      </c>
      <c r="DS74" s="54">
        <f t="shared" si="54"/>
        <v>0</v>
      </c>
      <c r="DT74" s="54">
        <f t="shared" si="54"/>
        <v>0</v>
      </c>
      <c r="DU74" s="54">
        <f t="shared" si="54"/>
        <v>0</v>
      </c>
      <c r="DV74" s="54">
        <f t="shared" si="54"/>
        <v>0</v>
      </c>
      <c r="DW74" s="54">
        <f t="shared" si="54"/>
        <v>0</v>
      </c>
      <c r="DX74" s="54">
        <f t="shared" si="54"/>
        <v>0</v>
      </c>
      <c r="DY74" s="54">
        <f t="shared" si="54"/>
        <v>0</v>
      </c>
      <c r="DZ74" s="54">
        <f t="shared" si="54"/>
        <v>0</v>
      </c>
      <c r="EA74" s="54">
        <f t="shared" si="78"/>
        <v>0</v>
      </c>
      <c r="EB74" s="54">
        <f t="shared" si="78"/>
        <v>0</v>
      </c>
      <c r="EC74" s="54">
        <f t="shared" si="78"/>
        <v>0</v>
      </c>
      <c r="ED74" s="54">
        <f t="shared" si="78"/>
        <v>0</v>
      </c>
      <c r="EE74" s="54">
        <f t="shared" si="78"/>
        <v>0</v>
      </c>
      <c r="EF74" s="54">
        <f t="shared" si="78"/>
        <v>0</v>
      </c>
      <c r="EG74" s="54">
        <f t="shared" si="78"/>
        <v>0</v>
      </c>
      <c r="EH74" s="54">
        <f t="shared" si="78"/>
        <v>0</v>
      </c>
      <c r="EI74" s="54">
        <f t="shared" si="78"/>
        <v>0</v>
      </c>
      <c r="EJ74" s="54">
        <f t="shared" si="78"/>
        <v>0</v>
      </c>
      <c r="EK74" s="54">
        <f t="shared" si="78"/>
        <v>0</v>
      </c>
      <c r="EL74" s="54">
        <f t="shared" si="78"/>
        <v>0</v>
      </c>
      <c r="EM74" s="54">
        <f t="shared" si="78"/>
        <v>0</v>
      </c>
      <c r="EN74" s="54">
        <f t="shared" si="78"/>
        <v>0</v>
      </c>
      <c r="EO74" s="54">
        <f t="shared" si="78"/>
        <v>0</v>
      </c>
      <c r="EP74" s="54">
        <f t="shared" si="78"/>
        <v>0</v>
      </c>
      <c r="EQ74" s="54">
        <f t="shared" si="52"/>
        <v>0</v>
      </c>
      <c r="ER74" s="54">
        <f t="shared" si="52"/>
        <v>0</v>
      </c>
      <c r="ES74" s="54">
        <f t="shared" si="52"/>
        <v>0</v>
      </c>
      <c r="ET74" s="54">
        <f t="shared" si="52"/>
        <v>0</v>
      </c>
      <c r="EU74" s="54">
        <f t="shared" si="52"/>
        <v>0</v>
      </c>
      <c r="EV74" s="54">
        <f t="shared" si="52"/>
        <v>0</v>
      </c>
      <c r="EW74" s="54">
        <f t="shared" si="52"/>
        <v>0</v>
      </c>
      <c r="EX74" s="54">
        <f t="shared" si="52"/>
        <v>0</v>
      </c>
      <c r="EY74" s="55">
        <f t="shared" si="52"/>
        <v>0</v>
      </c>
      <c r="FA74" s="56" t="str">
        <f t="shared" si="70"/>
        <v>Non Compliance</v>
      </c>
      <c r="FB74" s="56" t="str">
        <f t="shared" si="71"/>
        <v>Compliance</v>
      </c>
      <c r="FC74" s="56" t="str">
        <f t="shared" si="72"/>
        <v>Compliance</v>
      </c>
      <c r="FD74" s="1">
        <f>VLOOKUP(C74,[2]SALARY!$B$9:$H$110,7,0)</f>
        <v>22</v>
      </c>
      <c r="FE74" s="68">
        <f t="shared" si="33"/>
        <v>0</v>
      </c>
    </row>
    <row r="75" spans="2:161" ht="20.100000000000001" customHeight="1" thickBot="1" x14ac:dyDescent="0.3">
      <c r="B75" s="42">
        <v>62</v>
      </c>
      <c r="C75" s="100">
        <v>6229</v>
      </c>
      <c r="D75" s="44" t="s">
        <v>99</v>
      </c>
      <c r="E75" s="99" t="s">
        <v>119</v>
      </c>
      <c r="F75" s="18" t="str">
        <f>IFERROR(VLOOKUP(E75,'[1]Designation with Pershift Cost'!$B$3:$C$25,2,0),"")</f>
        <v/>
      </c>
      <c r="G75" s="126" t="s">
        <v>10</v>
      </c>
      <c r="H75" s="46" t="s">
        <v>26</v>
      </c>
      <c r="I75" s="126" t="s">
        <v>10</v>
      </c>
      <c r="J75" s="46" t="s">
        <v>10</v>
      </c>
      <c r="K75" s="46" t="s">
        <v>10</v>
      </c>
      <c r="L75" s="118" t="s">
        <v>10</v>
      </c>
      <c r="M75" s="46" t="s">
        <v>10</v>
      </c>
      <c r="N75" s="46" t="s">
        <v>10</v>
      </c>
      <c r="O75" s="46" t="s">
        <v>26</v>
      </c>
      <c r="P75" s="46" t="s">
        <v>27</v>
      </c>
      <c r="Q75" s="47" t="s">
        <v>27</v>
      </c>
      <c r="R75" s="47" t="s">
        <v>27</v>
      </c>
      <c r="S75" s="47" t="s">
        <v>27</v>
      </c>
      <c r="T75" s="47" t="s">
        <v>10</v>
      </c>
      <c r="U75" s="47" t="s">
        <v>10</v>
      </c>
      <c r="V75" s="47" t="s">
        <v>12</v>
      </c>
      <c r="W75" s="47" t="s">
        <v>12</v>
      </c>
      <c r="X75" s="47" t="s">
        <v>26</v>
      </c>
      <c r="Y75" s="47" t="s">
        <v>12</v>
      </c>
      <c r="Z75" s="47" t="s">
        <v>12</v>
      </c>
      <c r="AA75" s="47" t="s">
        <v>12</v>
      </c>
      <c r="AB75" s="47" t="s">
        <v>12</v>
      </c>
      <c r="AC75" s="47" t="s">
        <v>12</v>
      </c>
      <c r="AD75" s="47" t="s">
        <v>12</v>
      </c>
      <c r="AE75" s="47" t="s">
        <v>26</v>
      </c>
      <c r="AF75" s="47" t="s">
        <v>10</v>
      </c>
      <c r="AG75" s="47" t="s">
        <v>10</v>
      </c>
      <c r="AH75" s="47" t="s">
        <v>10</v>
      </c>
      <c r="AI75" s="47" t="s">
        <v>10</v>
      </c>
      <c r="AJ75" s="47" t="s">
        <v>10</v>
      </c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8">
        <f t="shared" si="55"/>
        <v>14</v>
      </c>
      <c r="AX75" s="48">
        <f t="shared" si="56"/>
        <v>0</v>
      </c>
      <c r="AY75" s="48">
        <f t="shared" si="57"/>
        <v>8</v>
      </c>
      <c r="AZ75" s="48">
        <f t="shared" si="58"/>
        <v>0</v>
      </c>
      <c r="BA75" s="48">
        <f t="shared" si="59"/>
        <v>0</v>
      </c>
      <c r="BB75" s="48">
        <f t="shared" si="60"/>
        <v>0</v>
      </c>
      <c r="BC75" s="48">
        <f t="shared" si="61"/>
        <v>0</v>
      </c>
      <c r="BD75" s="48">
        <f t="shared" si="62"/>
        <v>0</v>
      </c>
      <c r="BE75" s="48">
        <f t="shared" si="63"/>
        <v>0</v>
      </c>
      <c r="BF75" s="48">
        <f t="shared" si="64"/>
        <v>0</v>
      </c>
      <c r="BG75" s="48">
        <f t="shared" si="65"/>
        <v>0</v>
      </c>
      <c r="BH75" s="48">
        <f t="shared" si="66"/>
        <v>0</v>
      </c>
      <c r="BI75" s="48">
        <f t="shared" si="67"/>
        <v>0</v>
      </c>
      <c r="BJ75" s="48">
        <f t="shared" si="73"/>
        <v>0</v>
      </c>
      <c r="BK75" s="47"/>
      <c r="BL75" s="47"/>
      <c r="BM75" s="48">
        <f t="shared" si="74"/>
        <v>4</v>
      </c>
      <c r="BN75" s="48">
        <f t="shared" si="75"/>
        <v>4</v>
      </c>
      <c r="BO75" s="49">
        <f t="shared" si="76"/>
        <v>22</v>
      </c>
      <c r="BP75" s="50">
        <f t="shared" si="68"/>
        <v>30</v>
      </c>
      <c r="BQ75" s="51">
        <f t="shared" si="50"/>
        <v>0</v>
      </c>
      <c r="BR75" s="51">
        <f t="shared" si="69"/>
        <v>0</v>
      </c>
      <c r="BS75" s="52"/>
      <c r="BU75" s="53">
        <f t="shared" si="53"/>
        <v>0</v>
      </c>
      <c r="BV75" s="54">
        <f t="shared" si="53"/>
        <v>0</v>
      </c>
      <c r="BW75" s="54">
        <f t="shared" si="53"/>
        <v>0</v>
      </c>
      <c r="BX75" s="54">
        <f t="shared" si="53"/>
        <v>0</v>
      </c>
      <c r="BY75" s="54">
        <f t="shared" si="53"/>
        <v>0</v>
      </c>
      <c r="BZ75" s="54">
        <f t="shared" si="53"/>
        <v>0</v>
      </c>
      <c r="CA75" s="54">
        <f t="shared" si="53"/>
        <v>0</v>
      </c>
      <c r="CB75" s="54">
        <f t="shared" si="53"/>
        <v>0</v>
      </c>
      <c r="CC75" s="54">
        <f t="shared" si="53"/>
        <v>0</v>
      </c>
      <c r="CD75" s="54">
        <f t="shared" si="53"/>
        <v>1</v>
      </c>
      <c r="CE75" s="54">
        <f t="shared" si="53"/>
        <v>1</v>
      </c>
      <c r="CF75" s="54">
        <f t="shared" si="53"/>
        <v>0</v>
      </c>
      <c r="CG75" s="54">
        <f t="shared" si="53"/>
        <v>0</v>
      </c>
      <c r="CH75" s="54">
        <f t="shared" si="53"/>
        <v>0</v>
      </c>
      <c r="CI75" s="54">
        <f t="shared" si="53"/>
        <v>0</v>
      </c>
      <c r="CJ75" s="54">
        <f t="shared" si="53"/>
        <v>0</v>
      </c>
      <c r="CK75" s="54">
        <f t="shared" si="77"/>
        <v>0</v>
      </c>
      <c r="CL75" s="54">
        <f t="shared" si="77"/>
        <v>0</v>
      </c>
      <c r="CM75" s="54">
        <f t="shared" si="77"/>
        <v>0</v>
      </c>
      <c r="CN75" s="54">
        <f t="shared" si="77"/>
        <v>0</v>
      </c>
      <c r="CO75" s="54">
        <f t="shared" si="77"/>
        <v>0</v>
      </c>
      <c r="CP75" s="54">
        <f t="shared" si="77"/>
        <v>0</v>
      </c>
      <c r="CQ75" s="54">
        <f t="shared" si="77"/>
        <v>0</v>
      </c>
      <c r="CR75" s="54">
        <f t="shared" si="77"/>
        <v>0</v>
      </c>
      <c r="CS75" s="54">
        <f t="shared" si="77"/>
        <v>0</v>
      </c>
      <c r="CT75" s="54">
        <f t="shared" si="77"/>
        <v>0</v>
      </c>
      <c r="CU75" s="54">
        <f t="shared" si="77"/>
        <v>0</v>
      </c>
      <c r="CV75" s="54">
        <f t="shared" si="77"/>
        <v>0</v>
      </c>
      <c r="CW75" s="54">
        <f t="shared" si="77"/>
        <v>0</v>
      </c>
      <c r="CX75" s="54">
        <f t="shared" si="77"/>
        <v>0</v>
      </c>
      <c r="CY75" s="54">
        <f t="shared" si="77"/>
        <v>0</v>
      </c>
      <c r="CZ75" s="54">
        <f t="shared" si="77"/>
        <v>0</v>
      </c>
      <c r="DA75" s="54">
        <f t="shared" si="51"/>
        <v>0</v>
      </c>
      <c r="DB75" s="54">
        <f t="shared" si="51"/>
        <v>0</v>
      </c>
      <c r="DC75" s="54">
        <f t="shared" si="51"/>
        <v>0</v>
      </c>
      <c r="DD75" s="54">
        <f t="shared" si="51"/>
        <v>0</v>
      </c>
      <c r="DE75" s="54">
        <f t="shared" si="51"/>
        <v>0</v>
      </c>
      <c r="DF75" s="54">
        <f t="shared" si="51"/>
        <v>0</v>
      </c>
      <c r="DG75" s="54">
        <f t="shared" si="51"/>
        <v>0</v>
      </c>
      <c r="DH75" s="54">
        <f t="shared" si="51"/>
        <v>0</v>
      </c>
      <c r="DI75" s="55">
        <f t="shared" si="51"/>
        <v>0</v>
      </c>
      <c r="DK75" s="53">
        <f t="shared" si="54"/>
        <v>0</v>
      </c>
      <c r="DL75" s="54">
        <f t="shared" si="54"/>
        <v>0</v>
      </c>
      <c r="DM75" s="54">
        <f t="shared" si="54"/>
        <v>0</v>
      </c>
      <c r="DN75" s="54">
        <f t="shared" si="54"/>
        <v>0</v>
      </c>
      <c r="DO75" s="54">
        <f t="shared" si="54"/>
        <v>0</v>
      </c>
      <c r="DP75" s="54">
        <f t="shared" si="54"/>
        <v>0</v>
      </c>
      <c r="DQ75" s="54">
        <f t="shared" si="54"/>
        <v>0</v>
      </c>
      <c r="DR75" s="54">
        <f t="shared" si="54"/>
        <v>0</v>
      </c>
      <c r="DS75" s="54">
        <f t="shared" si="54"/>
        <v>0</v>
      </c>
      <c r="DT75" s="54">
        <f t="shared" si="54"/>
        <v>0</v>
      </c>
      <c r="DU75" s="54">
        <f t="shared" si="54"/>
        <v>0</v>
      </c>
      <c r="DV75" s="54">
        <f t="shared" si="54"/>
        <v>0</v>
      </c>
      <c r="DW75" s="54">
        <f t="shared" si="54"/>
        <v>0</v>
      </c>
      <c r="DX75" s="54">
        <f t="shared" si="54"/>
        <v>0</v>
      </c>
      <c r="DY75" s="54">
        <f t="shared" si="54"/>
        <v>0</v>
      </c>
      <c r="DZ75" s="54">
        <f t="shared" si="54"/>
        <v>0</v>
      </c>
      <c r="EA75" s="54">
        <f t="shared" si="78"/>
        <v>0</v>
      </c>
      <c r="EB75" s="54">
        <f t="shared" si="78"/>
        <v>0</v>
      </c>
      <c r="EC75" s="54">
        <f t="shared" si="78"/>
        <v>0</v>
      </c>
      <c r="ED75" s="54">
        <f t="shared" si="78"/>
        <v>0</v>
      </c>
      <c r="EE75" s="54">
        <f t="shared" si="78"/>
        <v>0</v>
      </c>
      <c r="EF75" s="54">
        <f t="shared" si="78"/>
        <v>0</v>
      </c>
      <c r="EG75" s="54">
        <f t="shared" si="78"/>
        <v>0</v>
      </c>
      <c r="EH75" s="54">
        <f t="shared" si="78"/>
        <v>0</v>
      </c>
      <c r="EI75" s="54">
        <f t="shared" si="78"/>
        <v>0</v>
      </c>
      <c r="EJ75" s="54">
        <f t="shared" si="78"/>
        <v>0</v>
      </c>
      <c r="EK75" s="54">
        <f t="shared" si="78"/>
        <v>0</v>
      </c>
      <c r="EL75" s="54">
        <f t="shared" si="78"/>
        <v>0</v>
      </c>
      <c r="EM75" s="54">
        <f t="shared" si="78"/>
        <v>0</v>
      </c>
      <c r="EN75" s="54">
        <f t="shared" si="78"/>
        <v>0</v>
      </c>
      <c r="EO75" s="54">
        <f t="shared" si="78"/>
        <v>0</v>
      </c>
      <c r="EP75" s="54">
        <f t="shared" si="78"/>
        <v>0</v>
      </c>
      <c r="EQ75" s="54">
        <f t="shared" si="52"/>
        <v>0</v>
      </c>
      <c r="ER75" s="54">
        <f t="shared" si="52"/>
        <v>0</v>
      </c>
      <c r="ES75" s="54">
        <f t="shared" si="52"/>
        <v>0</v>
      </c>
      <c r="ET75" s="54">
        <f t="shared" si="52"/>
        <v>0</v>
      </c>
      <c r="EU75" s="54">
        <f t="shared" si="52"/>
        <v>0</v>
      </c>
      <c r="EV75" s="54">
        <f t="shared" si="52"/>
        <v>0</v>
      </c>
      <c r="EW75" s="54">
        <f t="shared" si="52"/>
        <v>0</v>
      </c>
      <c r="EX75" s="54">
        <f t="shared" si="52"/>
        <v>0</v>
      </c>
      <c r="EY75" s="55">
        <f t="shared" si="52"/>
        <v>0</v>
      </c>
      <c r="FA75" s="56" t="str">
        <f t="shared" si="70"/>
        <v>Non Compliance</v>
      </c>
      <c r="FB75" s="56" t="str">
        <f t="shared" si="71"/>
        <v>Compliance</v>
      </c>
      <c r="FC75" s="56" t="str">
        <f t="shared" si="72"/>
        <v>Compliance</v>
      </c>
      <c r="FD75" s="1">
        <f>VLOOKUP(C75,[2]SALARY!$B$9:$H$110,7,0)</f>
        <v>22</v>
      </c>
      <c r="FE75" s="68">
        <f t="shared" si="33"/>
        <v>0</v>
      </c>
    </row>
    <row r="76" spans="2:161" ht="20.100000000000001" customHeight="1" thickBot="1" x14ac:dyDescent="0.3">
      <c r="B76" s="42">
        <v>63</v>
      </c>
      <c r="C76" s="100">
        <v>5461</v>
      </c>
      <c r="D76" s="44" t="s">
        <v>100</v>
      </c>
      <c r="E76" s="99" t="s">
        <v>118</v>
      </c>
      <c r="F76" s="18" t="str">
        <f>IFERROR(VLOOKUP(E76,'[1]Designation with Pershift Cost'!$B$3:$C$25,2,0),"")</f>
        <v/>
      </c>
      <c r="G76" s="46" t="s">
        <v>11</v>
      </c>
      <c r="H76" s="46" t="s">
        <v>11</v>
      </c>
      <c r="I76" s="46" t="s">
        <v>11</v>
      </c>
      <c r="J76" s="46" t="s">
        <v>11</v>
      </c>
      <c r="K76" s="46"/>
      <c r="L76" s="46" t="s">
        <v>12</v>
      </c>
      <c r="M76" s="133" t="s">
        <v>12</v>
      </c>
      <c r="N76" s="46" t="s">
        <v>12</v>
      </c>
      <c r="O76" s="133" t="s">
        <v>12</v>
      </c>
      <c r="P76" s="46" t="s">
        <v>12</v>
      </c>
      <c r="Q76" s="47" t="s">
        <v>12</v>
      </c>
      <c r="R76" s="47"/>
      <c r="S76" s="47" t="s">
        <v>12</v>
      </c>
      <c r="T76" s="47" t="s">
        <v>12</v>
      </c>
      <c r="U76" s="47" t="s">
        <v>12</v>
      </c>
      <c r="V76" s="47" t="s">
        <v>11</v>
      </c>
      <c r="W76" s="47" t="s">
        <v>11</v>
      </c>
      <c r="X76" s="47" t="s">
        <v>11</v>
      </c>
      <c r="Y76" s="47"/>
      <c r="Z76" s="47" t="s">
        <v>11</v>
      </c>
      <c r="AA76" s="47" t="s">
        <v>11</v>
      </c>
      <c r="AB76" s="47" t="s">
        <v>11</v>
      </c>
      <c r="AC76" s="47" t="s">
        <v>11</v>
      </c>
      <c r="AD76" s="47" t="s">
        <v>11</v>
      </c>
      <c r="AE76" s="47" t="s">
        <v>11</v>
      </c>
      <c r="AF76" s="47"/>
      <c r="AG76" s="47" t="s">
        <v>11</v>
      </c>
      <c r="AH76" s="47" t="s">
        <v>11</v>
      </c>
      <c r="AI76" s="47" t="s">
        <v>11</v>
      </c>
      <c r="AJ76" s="47" t="s">
        <v>11</v>
      </c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8">
        <f t="shared" si="55"/>
        <v>0</v>
      </c>
      <c r="AX76" s="48">
        <f t="shared" si="56"/>
        <v>17</v>
      </c>
      <c r="AY76" s="48">
        <f t="shared" si="57"/>
        <v>9</v>
      </c>
      <c r="AZ76" s="48">
        <f t="shared" si="58"/>
        <v>0</v>
      </c>
      <c r="BA76" s="48">
        <f t="shared" si="59"/>
        <v>0</v>
      </c>
      <c r="BB76" s="48">
        <f t="shared" si="60"/>
        <v>0</v>
      </c>
      <c r="BC76" s="48">
        <f t="shared" si="61"/>
        <v>0</v>
      </c>
      <c r="BD76" s="48">
        <f t="shared" si="62"/>
        <v>0</v>
      </c>
      <c r="BE76" s="48">
        <f t="shared" si="63"/>
        <v>0</v>
      </c>
      <c r="BF76" s="48">
        <f t="shared" si="64"/>
        <v>0</v>
      </c>
      <c r="BG76" s="48">
        <f t="shared" si="65"/>
        <v>0</v>
      </c>
      <c r="BH76" s="48">
        <f t="shared" si="66"/>
        <v>0</v>
      </c>
      <c r="BI76" s="48">
        <f t="shared" si="67"/>
        <v>0</v>
      </c>
      <c r="BJ76" s="48">
        <f t="shared" si="73"/>
        <v>0</v>
      </c>
      <c r="BK76" s="47"/>
      <c r="BL76" s="47"/>
      <c r="BM76" s="48">
        <f t="shared" si="74"/>
        <v>0</v>
      </c>
      <c r="BN76" s="48">
        <f t="shared" si="75"/>
        <v>0</v>
      </c>
      <c r="BO76" s="49">
        <f t="shared" si="76"/>
        <v>26</v>
      </c>
      <c r="BP76" s="50">
        <f t="shared" si="68"/>
        <v>26</v>
      </c>
      <c r="BQ76" s="51">
        <f t="shared" si="50"/>
        <v>0</v>
      </c>
      <c r="BR76" s="51">
        <f t="shared" si="69"/>
        <v>0</v>
      </c>
      <c r="BS76" s="52"/>
      <c r="BU76" s="53">
        <f t="shared" si="53"/>
        <v>0</v>
      </c>
      <c r="BV76" s="54">
        <f t="shared" si="53"/>
        <v>0</v>
      </c>
      <c r="BW76" s="54">
        <f t="shared" si="53"/>
        <v>0</v>
      </c>
      <c r="BX76" s="54">
        <f t="shared" si="53"/>
        <v>0</v>
      </c>
      <c r="BY76" s="54">
        <f t="shared" si="53"/>
        <v>0</v>
      </c>
      <c r="BZ76" s="54">
        <f t="shared" si="53"/>
        <v>0</v>
      </c>
      <c r="CA76" s="54">
        <f t="shared" si="53"/>
        <v>0</v>
      </c>
      <c r="CB76" s="54">
        <f t="shared" si="53"/>
        <v>0</v>
      </c>
      <c r="CC76" s="54">
        <f t="shared" si="53"/>
        <v>0</v>
      </c>
      <c r="CD76" s="54">
        <f t="shared" si="53"/>
        <v>0</v>
      </c>
      <c r="CE76" s="54">
        <f t="shared" si="53"/>
        <v>0</v>
      </c>
      <c r="CF76" s="54">
        <f t="shared" si="53"/>
        <v>0</v>
      </c>
      <c r="CG76" s="54">
        <f t="shared" si="53"/>
        <v>0</v>
      </c>
      <c r="CH76" s="54">
        <f t="shared" si="53"/>
        <v>0</v>
      </c>
      <c r="CI76" s="54">
        <f t="shared" si="53"/>
        <v>0</v>
      </c>
      <c r="CJ76" s="54">
        <f t="shared" si="53"/>
        <v>0</v>
      </c>
      <c r="CK76" s="54">
        <f t="shared" si="77"/>
        <v>0</v>
      </c>
      <c r="CL76" s="54">
        <f t="shared" si="77"/>
        <v>0</v>
      </c>
      <c r="CM76" s="54">
        <f t="shared" si="77"/>
        <v>0</v>
      </c>
      <c r="CN76" s="54">
        <f t="shared" si="77"/>
        <v>0</v>
      </c>
      <c r="CO76" s="54">
        <f t="shared" si="77"/>
        <v>0</v>
      </c>
      <c r="CP76" s="54">
        <f t="shared" si="77"/>
        <v>0</v>
      </c>
      <c r="CQ76" s="54">
        <f t="shared" si="77"/>
        <v>0</v>
      </c>
      <c r="CR76" s="54">
        <f t="shared" si="77"/>
        <v>0</v>
      </c>
      <c r="CS76" s="54">
        <f t="shared" si="77"/>
        <v>0</v>
      </c>
      <c r="CT76" s="54">
        <f t="shared" si="77"/>
        <v>0</v>
      </c>
      <c r="CU76" s="54">
        <f t="shared" si="77"/>
        <v>0</v>
      </c>
      <c r="CV76" s="54">
        <f t="shared" si="77"/>
        <v>0</v>
      </c>
      <c r="CW76" s="54">
        <f t="shared" si="77"/>
        <v>0</v>
      </c>
      <c r="CX76" s="54">
        <f t="shared" si="77"/>
        <v>0</v>
      </c>
      <c r="CY76" s="54">
        <f t="shared" si="77"/>
        <v>0</v>
      </c>
      <c r="CZ76" s="54">
        <f t="shared" si="77"/>
        <v>0</v>
      </c>
      <c r="DA76" s="54">
        <f t="shared" ref="DA76:DI89" si="79">IF(OR(COUNTIFS(AM76:AS76,"W/O")&gt;0,COUNTIFS(AM76:AS76,"")&gt;0),0,1)</f>
        <v>0</v>
      </c>
      <c r="DB76" s="54">
        <f t="shared" si="79"/>
        <v>0</v>
      </c>
      <c r="DC76" s="54">
        <f t="shared" si="79"/>
        <v>0</v>
      </c>
      <c r="DD76" s="54">
        <f t="shared" si="79"/>
        <v>0</v>
      </c>
      <c r="DE76" s="54">
        <f t="shared" si="79"/>
        <v>0</v>
      </c>
      <c r="DF76" s="54">
        <f t="shared" si="79"/>
        <v>0</v>
      </c>
      <c r="DG76" s="54">
        <f t="shared" si="79"/>
        <v>0</v>
      </c>
      <c r="DH76" s="54">
        <f t="shared" si="79"/>
        <v>0</v>
      </c>
      <c r="DI76" s="55">
        <f t="shared" si="79"/>
        <v>0</v>
      </c>
      <c r="DK76" s="53">
        <f t="shared" si="54"/>
        <v>0</v>
      </c>
      <c r="DL76" s="54">
        <f t="shared" si="54"/>
        <v>0</v>
      </c>
      <c r="DM76" s="54">
        <f t="shared" si="54"/>
        <v>0</v>
      </c>
      <c r="DN76" s="54">
        <f t="shared" si="54"/>
        <v>0</v>
      </c>
      <c r="DO76" s="54">
        <f t="shared" si="54"/>
        <v>0</v>
      </c>
      <c r="DP76" s="54">
        <f t="shared" si="54"/>
        <v>0</v>
      </c>
      <c r="DQ76" s="54">
        <f t="shared" si="54"/>
        <v>0</v>
      </c>
      <c r="DR76" s="54">
        <f t="shared" si="54"/>
        <v>0</v>
      </c>
      <c r="DS76" s="54">
        <f t="shared" si="54"/>
        <v>0</v>
      </c>
      <c r="DT76" s="54">
        <f t="shared" si="54"/>
        <v>0</v>
      </c>
      <c r="DU76" s="54">
        <f t="shared" si="54"/>
        <v>0</v>
      </c>
      <c r="DV76" s="54">
        <f t="shared" si="54"/>
        <v>0</v>
      </c>
      <c r="DW76" s="54">
        <f t="shared" si="54"/>
        <v>0</v>
      </c>
      <c r="DX76" s="54">
        <f t="shared" si="54"/>
        <v>0</v>
      </c>
      <c r="DY76" s="54">
        <f t="shared" si="54"/>
        <v>0</v>
      </c>
      <c r="DZ76" s="54">
        <f t="shared" si="54"/>
        <v>0</v>
      </c>
      <c r="EA76" s="54">
        <f t="shared" si="78"/>
        <v>0</v>
      </c>
      <c r="EB76" s="54">
        <f t="shared" si="78"/>
        <v>0</v>
      </c>
      <c r="EC76" s="54">
        <f t="shared" si="78"/>
        <v>0</v>
      </c>
      <c r="ED76" s="54">
        <f t="shared" si="78"/>
        <v>0</v>
      </c>
      <c r="EE76" s="54">
        <f t="shared" si="78"/>
        <v>0</v>
      </c>
      <c r="EF76" s="54">
        <f t="shared" si="78"/>
        <v>0</v>
      </c>
      <c r="EG76" s="54">
        <f t="shared" si="78"/>
        <v>0</v>
      </c>
      <c r="EH76" s="54">
        <f t="shared" si="78"/>
        <v>0</v>
      </c>
      <c r="EI76" s="54">
        <f t="shared" si="78"/>
        <v>0</v>
      </c>
      <c r="EJ76" s="54">
        <f t="shared" si="78"/>
        <v>0</v>
      </c>
      <c r="EK76" s="54">
        <f t="shared" si="78"/>
        <v>0</v>
      </c>
      <c r="EL76" s="54">
        <f t="shared" si="78"/>
        <v>0</v>
      </c>
      <c r="EM76" s="54">
        <f t="shared" si="78"/>
        <v>0</v>
      </c>
      <c r="EN76" s="54">
        <f t="shared" si="78"/>
        <v>0</v>
      </c>
      <c r="EO76" s="54">
        <f t="shared" si="78"/>
        <v>0</v>
      </c>
      <c r="EP76" s="54">
        <f t="shared" si="78"/>
        <v>0</v>
      </c>
      <c r="EQ76" s="54">
        <f t="shared" ref="EQ76:EY89" si="80">IF(OR(COUNTIFS(AM76:AV76,"W/O")&gt;0,COUNTIFS(AM76:AV76,"A")&gt;0,COUNTIFS(AM76:AV76,"")&gt;0,COUNTIF(AM76:AV76,"N/O")),0,1)</f>
        <v>0</v>
      </c>
      <c r="ER76" s="54">
        <f t="shared" si="80"/>
        <v>0</v>
      </c>
      <c r="ES76" s="54">
        <f t="shared" si="80"/>
        <v>0</v>
      </c>
      <c r="ET76" s="54">
        <f t="shared" si="80"/>
        <v>0</v>
      </c>
      <c r="EU76" s="54">
        <f t="shared" si="80"/>
        <v>0</v>
      </c>
      <c r="EV76" s="54">
        <f t="shared" si="80"/>
        <v>0</v>
      </c>
      <c r="EW76" s="54">
        <f t="shared" si="80"/>
        <v>0</v>
      </c>
      <c r="EX76" s="54">
        <f t="shared" si="80"/>
        <v>0</v>
      </c>
      <c r="EY76" s="55">
        <f t="shared" si="80"/>
        <v>0</v>
      </c>
      <c r="FA76" s="56" t="str">
        <f t="shared" si="70"/>
        <v>Compliance</v>
      </c>
      <c r="FB76" s="56" t="str">
        <f t="shared" si="71"/>
        <v>Compliance</v>
      </c>
      <c r="FC76" s="56" t="str">
        <f t="shared" si="72"/>
        <v>Compliance</v>
      </c>
      <c r="FD76" s="1">
        <f>VLOOKUP(C76,[2]SALARY!$B$9:$H$110,7,0)</f>
        <v>26</v>
      </c>
      <c r="FE76" s="68">
        <f t="shared" si="33"/>
        <v>0</v>
      </c>
    </row>
    <row r="77" spans="2:161" s="148" customFormat="1" ht="20.100000000000001" customHeight="1" thickBot="1" x14ac:dyDescent="0.3">
      <c r="B77" s="42">
        <v>64</v>
      </c>
      <c r="C77" s="153">
        <v>6353</v>
      </c>
      <c r="D77" s="138" t="s">
        <v>101</v>
      </c>
      <c r="E77" s="154" t="s">
        <v>118</v>
      </c>
      <c r="F77" s="140" t="str">
        <f>IFERROR(VLOOKUP(E77,'[1]Designation with Pershift Cost'!$B$3:$C$25,2,0),"")</f>
        <v/>
      </c>
      <c r="G77" s="141" t="s">
        <v>11</v>
      </c>
      <c r="H77" s="141" t="s">
        <v>11</v>
      </c>
      <c r="I77" s="141" t="s">
        <v>11</v>
      </c>
      <c r="J77" s="141" t="s">
        <v>26</v>
      </c>
      <c r="K77" s="141" t="s">
        <v>11</v>
      </c>
      <c r="L77" s="141" t="s">
        <v>10</v>
      </c>
      <c r="M77" s="141" t="s">
        <v>10</v>
      </c>
      <c r="N77" s="141" t="s">
        <v>10</v>
      </c>
      <c r="O77" s="141" t="s">
        <v>10</v>
      </c>
      <c r="P77" s="141" t="s">
        <v>10</v>
      </c>
      <c r="Q77" s="142" t="s">
        <v>10</v>
      </c>
      <c r="R77" s="142" t="s">
        <v>26</v>
      </c>
      <c r="S77" s="142" t="s">
        <v>10</v>
      </c>
      <c r="T77" s="142" t="s">
        <v>10</v>
      </c>
      <c r="U77" s="142" t="s">
        <v>10</v>
      </c>
      <c r="V77" s="141" t="s">
        <v>12</v>
      </c>
      <c r="W77" s="142" t="s">
        <v>12</v>
      </c>
      <c r="X77" s="142" t="s">
        <v>12</v>
      </c>
      <c r="Y77" s="142" t="s">
        <v>26</v>
      </c>
      <c r="Z77" s="142" t="s">
        <v>12</v>
      </c>
      <c r="AA77" s="142" t="s">
        <v>12</v>
      </c>
      <c r="AB77" s="142" t="s">
        <v>12</v>
      </c>
      <c r="AC77" s="141" t="s">
        <v>12</v>
      </c>
      <c r="AD77" s="142" t="s">
        <v>12</v>
      </c>
      <c r="AE77" s="142" t="s">
        <v>12</v>
      </c>
      <c r="AF77" s="142" t="s">
        <v>12</v>
      </c>
      <c r="AG77" s="142" t="s">
        <v>11</v>
      </c>
      <c r="AH77" s="142" t="s">
        <v>26</v>
      </c>
      <c r="AI77" s="142" t="s">
        <v>11</v>
      </c>
      <c r="AJ77" s="141" t="s">
        <v>11</v>
      </c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3">
        <f t="shared" si="55"/>
        <v>9</v>
      </c>
      <c r="AX77" s="143">
        <f t="shared" si="56"/>
        <v>7</v>
      </c>
      <c r="AY77" s="143">
        <f t="shared" si="57"/>
        <v>10</v>
      </c>
      <c r="AZ77" s="143">
        <f t="shared" si="58"/>
        <v>0</v>
      </c>
      <c r="BA77" s="143">
        <f t="shared" si="59"/>
        <v>0</v>
      </c>
      <c r="BB77" s="143">
        <f t="shared" si="60"/>
        <v>0</v>
      </c>
      <c r="BC77" s="143">
        <f t="shared" si="61"/>
        <v>0</v>
      </c>
      <c r="BD77" s="143">
        <f t="shared" si="62"/>
        <v>0</v>
      </c>
      <c r="BE77" s="143">
        <f t="shared" si="63"/>
        <v>0</v>
      </c>
      <c r="BF77" s="143">
        <f t="shared" si="64"/>
        <v>0</v>
      </c>
      <c r="BG77" s="143">
        <f t="shared" si="65"/>
        <v>0</v>
      </c>
      <c r="BH77" s="143">
        <f t="shared" si="66"/>
        <v>0</v>
      </c>
      <c r="BI77" s="143">
        <f t="shared" si="67"/>
        <v>0</v>
      </c>
      <c r="BJ77" s="143">
        <f t="shared" si="73"/>
        <v>0</v>
      </c>
      <c r="BK77" s="142"/>
      <c r="BL77" s="142"/>
      <c r="BM77" s="143">
        <f t="shared" si="74"/>
        <v>4</v>
      </c>
      <c r="BN77" s="143">
        <f t="shared" si="75"/>
        <v>0</v>
      </c>
      <c r="BO77" s="144">
        <f t="shared" si="76"/>
        <v>26</v>
      </c>
      <c r="BP77" s="145">
        <f t="shared" si="68"/>
        <v>30</v>
      </c>
      <c r="BQ77" s="146">
        <f t="shared" si="50"/>
        <v>0</v>
      </c>
      <c r="BR77" s="146">
        <f t="shared" si="69"/>
        <v>0</v>
      </c>
      <c r="BS77" s="147"/>
      <c r="BU77" s="149">
        <f t="shared" si="53"/>
        <v>0</v>
      </c>
      <c r="BV77" s="150">
        <f t="shared" si="53"/>
        <v>0</v>
      </c>
      <c r="BW77" s="150">
        <f t="shared" si="53"/>
        <v>0</v>
      </c>
      <c r="BX77" s="150">
        <f t="shared" si="53"/>
        <v>0</v>
      </c>
      <c r="BY77" s="150">
        <f t="shared" si="53"/>
        <v>1</v>
      </c>
      <c r="BZ77" s="150">
        <f t="shared" si="53"/>
        <v>0</v>
      </c>
      <c r="CA77" s="150">
        <f t="shared" si="53"/>
        <v>0</v>
      </c>
      <c r="CB77" s="150">
        <f t="shared" si="53"/>
        <v>0</v>
      </c>
      <c r="CC77" s="150">
        <f t="shared" si="53"/>
        <v>0</v>
      </c>
      <c r="CD77" s="150">
        <f t="shared" si="53"/>
        <v>0</v>
      </c>
      <c r="CE77" s="150">
        <f t="shared" si="53"/>
        <v>0</v>
      </c>
      <c r="CF77" s="150">
        <f t="shared" si="53"/>
        <v>0</v>
      </c>
      <c r="CG77" s="150">
        <f t="shared" si="53"/>
        <v>0</v>
      </c>
      <c r="CH77" s="150">
        <f t="shared" si="53"/>
        <v>0</v>
      </c>
      <c r="CI77" s="150">
        <f t="shared" si="53"/>
        <v>0</v>
      </c>
      <c r="CJ77" s="150">
        <f t="shared" si="53"/>
        <v>0</v>
      </c>
      <c r="CK77" s="150">
        <f t="shared" si="77"/>
        <v>0</v>
      </c>
      <c r="CL77" s="150">
        <f t="shared" si="77"/>
        <v>0</v>
      </c>
      <c r="CM77" s="150">
        <f t="shared" si="77"/>
        <v>0</v>
      </c>
      <c r="CN77" s="150">
        <f t="shared" si="77"/>
        <v>1</v>
      </c>
      <c r="CO77" s="150">
        <f t="shared" si="77"/>
        <v>1</v>
      </c>
      <c r="CP77" s="150">
        <f t="shared" si="77"/>
        <v>0</v>
      </c>
      <c r="CQ77" s="150">
        <f t="shared" si="77"/>
        <v>0</v>
      </c>
      <c r="CR77" s="150">
        <f t="shared" si="77"/>
        <v>0</v>
      </c>
      <c r="CS77" s="150">
        <f t="shared" si="77"/>
        <v>0</v>
      </c>
      <c r="CT77" s="150">
        <f t="shared" si="77"/>
        <v>0</v>
      </c>
      <c r="CU77" s="150">
        <f t="shared" si="77"/>
        <v>0</v>
      </c>
      <c r="CV77" s="150">
        <f t="shared" si="77"/>
        <v>0</v>
      </c>
      <c r="CW77" s="150">
        <f t="shared" si="77"/>
        <v>0</v>
      </c>
      <c r="CX77" s="150">
        <f t="shared" si="77"/>
        <v>0</v>
      </c>
      <c r="CY77" s="150">
        <f t="shared" si="77"/>
        <v>0</v>
      </c>
      <c r="CZ77" s="150">
        <f t="shared" si="77"/>
        <v>0</v>
      </c>
      <c r="DA77" s="150">
        <f t="shared" si="79"/>
        <v>0</v>
      </c>
      <c r="DB77" s="150">
        <f t="shared" si="79"/>
        <v>0</v>
      </c>
      <c r="DC77" s="150">
        <f t="shared" si="79"/>
        <v>0</v>
      </c>
      <c r="DD77" s="150">
        <f t="shared" si="79"/>
        <v>0</v>
      </c>
      <c r="DE77" s="150">
        <f t="shared" si="79"/>
        <v>0</v>
      </c>
      <c r="DF77" s="150">
        <f t="shared" si="79"/>
        <v>0</v>
      </c>
      <c r="DG77" s="150">
        <f t="shared" si="79"/>
        <v>0</v>
      </c>
      <c r="DH77" s="150">
        <f t="shared" si="79"/>
        <v>0</v>
      </c>
      <c r="DI77" s="151">
        <f t="shared" si="79"/>
        <v>0</v>
      </c>
      <c r="DK77" s="149">
        <f t="shared" si="54"/>
        <v>0</v>
      </c>
      <c r="DL77" s="150">
        <f t="shared" si="54"/>
        <v>0</v>
      </c>
      <c r="DM77" s="150">
        <f t="shared" si="54"/>
        <v>0</v>
      </c>
      <c r="DN77" s="150">
        <f t="shared" si="54"/>
        <v>0</v>
      </c>
      <c r="DO77" s="150">
        <f t="shared" si="54"/>
        <v>0</v>
      </c>
      <c r="DP77" s="150">
        <f t="shared" si="54"/>
        <v>0</v>
      </c>
      <c r="DQ77" s="150">
        <f t="shared" si="54"/>
        <v>0</v>
      </c>
      <c r="DR77" s="150">
        <f t="shared" si="54"/>
        <v>0</v>
      </c>
      <c r="DS77" s="150">
        <f t="shared" si="54"/>
        <v>0</v>
      </c>
      <c r="DT77" s="150">
        <f t="shared" si="54"/>
        <v>0</v>
      </c>
      <c r="DU77" s="150">
        <f t="shared" si="54"/>
        <v>0</v>
      </c>
      <c r="DV77" s="150">
        <f t="shared" si="54"/>
        <v>0</v>
      </c>
      <c r="DW77" s="150">
        <f t="shared" si="54"/>
        <v>0</v>
      </c>
      <c r="DX77" s="150">
        <f t="shared" si="54"/>
        <v>0</v>
      </c>
      <c r="DY77" s="150">
        <f t="shared" si="54"/>
        <v>0</v>
      </c>
      <c r="DZ77" s="150">
        <f t="shared" si="54"/>
        <v>0</v>
      </c>
      <c r="EA77" s="150">
        <f t="shared" si="78"/>
        <v>0</v>
      </c>
      <c r="EB77" s="150">
        <f t="shared" si="78"/>
        <v>0</v>
      </c>
      <c r="EC77" s="150">
        <f t="shared" si="78"/>
        <v>0</v>
      </c>
      <c r="ED77" s="150">
        <f t="shared" si="78"/>
        <v>0</v>
      </c>
      <c r="EE77" s="150">
        <f t="shared" si="78"/>
        <v>0</v>
      </c>
      <c r="EF77" s="150">
        <f t="shared" si="78"/>
        <v>0</v>
      </c>
      <c r="EG77" s="150">
        <f t="shared" si="78"/>
        <v>0</v>
      </c>
      <c r="EH77" s="150">
        <f t="shared" si="78"/>
        <v>0</v>
      </c>
      <c r="EI77" s="150">
        <f t="shared" si="78"/>
        <v>0</v>
      </c>
      <c r="EJ77" s="150">
        <f t="shared" si="78"/>
        <v>0</v>
      </c>
      <c r="EK77" s="150">
        <f t="shared" si="78"/>
        <v>0</v>
      </c>
      <c r="EL77" s="150">
        <f t="shared" si="78"/>
        <v>0</v>
      </c>
      <c r="EM77" s="150">
        <f t="shared" si="78"/>
        <v>0</v>
      </c>
      <c r="EN77" s="150">
        <f t="shared" si="78"/>
        <v>0</v>
      </c>
      <c r="EO77" s="150">
        <f t="shared" si="78"/>
        <v>0</v>
      </c>
      <c r="EP77" s="150">
        <f t="shared" si="78"/>
        <v>0</v>
      </c>
      <c r="EQ77" s="150">
        <f t="shared" si="80"/>
        <v>0</v>
      </c>
      <c r="ER77" s="150">
        <f t="shared" si="80"/>
        <v>0</v>
      </c>
      <c r="ES77" s="150">
        <f t="shared" si="80"/>
        <v>0</v>
      </c>
      <c r="ET77" s="150">
        <f t="shared" si="80"/>
        <v>0</v>
      </c>
      <c r="EU77" s="150">
        <f t="shared" si="80"/>
        <v>0</v>
      </c>
      <c r="EV77" s="150">
        <f t="shared" si="80"/>
        <v>0</v>
      </c>
      <c r="EW77" s="150">
        <f t="shared" si="80"/>
        <v>0</v>
      </c>
      <c r="EX77" s="150">
        <f t="shared" si="80"/>
        <v>0</v>
      </c>
      <c r="EY77" s="151">
        <f t="shared" si="80"/>
        <v>0</v>
      </c>
      <c r="FA77" s="152" t="str">
        <f t="shared" si="70"/>
        <v>Non Compliance</v>
      </c>
      <c r="FB77" s="152" t="str">
        <f t="shared" si="71"/>
        <v>Compliance</v>
      </c>
      <c r="FC77" s="152" t="str">
        <f t="shared" si="72"/>
        <v>Compliance</v>
      </c>
      <c r="FD77" s="1">
        <f>VLOOKUP(C77,[2]SALARY!$B$9:$H$110,7,0)</f>
        <v>26</v>
      </c>
      <c r="FE77" s="68">
        <f t="shared" si="33"/>
        <v>0</v>
      </c>
    </row>
    <row r="78" spans="2:161" ht="20.100000000000001" customHeight="1" thickBot="1" x14ac:dyDescent="0.3">
      <c r="B78" s="42">
        <v>65</v>
      </c>
      <c r="C78" s="100">
        <v>6380</v>
      </c>
      <c r="D78" s="44" t="s">
        <v>102</v>
      </c>
      <c r="E78" s="99" t="s">
        <v>118</v>
      </c>
      <c r="F78" s="18" t="str">
        <f>IFERROR(VLOOKUP(E78,'[1]Designation with Pershift Cost'!$B$3:$C$25,2,0),"")</f>
        <v/>
      </c>
      <c r="G78" s="46" t="s">
        <v>12</v>
      </c>
      <c r="H78" s="46" t="s">
        <v>26</v>
      </c>
      <c r="I78" s="46" t="s">
        <v>12</v>
      </c>
      <c r="J78" s="46" t="s">
        <v>27</v>
      </c>
      <c r="K78" s="46" t="s">
        <v>12</v>
      </c>
      <c r="L78" s="126" t="s">
        <v>11</v>
      </c>
      <c r="M78" s="46" t="s">
        <v>11</v>
      </c>
      <c r="N78" s="46" t="s">
        <v>11</v>
      </c>
      <c r="O78" s="46" t="s">
        <v>26</v>
      </c>
      <c r="P78" s="133" t="s">
        <v>11</v>
      </c>
      <c r="Q78" s="47" t="s">
        <v>11</v>
      </c>
      <c r="R78" s="47" t="s">
        <v>27</v>
      </c>
      <c r="S78" s="47" t="s">
        <v>27</v>
      </c>
      <c r="T78" s="119" t="s">
        <v>11</v>
      </c>
      <c r="U78" s="47" t="s">
        <v>27</v>
      </c>
      <c r="V78" s="46" t="s">
        <v>27</v>
      </c>
      <c r="W78" s="47" t="s">
        <v>27</v>
      </c>
      <c r="X78" s="47" t="s">
        <v>10</v>
      </c>
      <c r="Y78" s="47" t="s">
        <v>10</v>
      </c>
      <c r="Z78" s="47" t="s">
        <v>10</v>
      </c>
      <c r="AA78" s="47" t="s">
        <v>27</v>
      </c>
      <c r="AB78" s="47" t="s">
        <v>27</v>
      </c>
      <c r="AC78" s="47" t="s">
        <v>27</v>
      </c>
      <c r="AD78" s="47" t="s">
        <v>27</v>
      </c>
      <c r="AE78" s="47" t="s">
        <v>27</v>
      </c>
      <c r="AF78" s="47" t="s">
        <v>12</v>
      </c>
      <c r="AG78" s="47" t="s">
        <v>12</v>
      </c>
      <c r="AH78" s="47" t="s">
        <v>27</v>
      </c>
      <c r="AI78" s="47" t="s">
        <v>27</v>
      </c>
      <c r="AJ78" s="47" t="s">
        <v>27</v>
      </c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8">
        <f t="shared" si="55"/>
        <v>3</v>
      </c>
      <c r="AX78" s="48">
        <f t="shared" si="56"/>
        <v>6</v>
      </c>
      <c r="AY78" s="48">
        <f t="shared" si="57"/>
        <v>5</v>
      </c>
      <c r="AZ78" s="48">
        <f t="shared" si="58"/>
        <v>0</v>
      </c>
      <c r="BA78" s="48">
        <f t="shared" si="59"/>
        <v>0</v>
      </c>
      <c r="BB78" s="48">
        <f t="shared" si="60"/>
        <v>0</v>
      </c>
      <c r="BC78" s="48">
        <f t="shared" si="61"/>
        <v>0</v>
      </c>
      <c r="BD78" s="48">
        <f t="shared" si="62"/>
        <v>0</v>
      </c>
      <c r="BE78" s="48">
        <f t="shared" si="63"/>
        <v>0</v>
      </c>
      <c r="BF78" s="48">
        <f t="shared" si="64"/>
        <v>0</v>
      </c>
      <c r="BG78" s="48">
        <f t="shared" si="65"/>
        <v>0</v>
      </c>
      <c r="BH78" s="48">
        <f t="shared" si="66"/>
        <v>0</v>
      </c>
      <c r="BI78" s="48">
        <f t="shared" si="67"/>
        <v>0</v>
      </c>
      <c r="BJ78" s="48">
        <f t="shared" si="73"/>
        <v>0</v>
      </c>
      <c r="BK78" s="47"/>
      <c r="BL78" s="47"/>
      <c r="BM78" s="48">
        <f t="shared" si="74"/>
        <v>2</v>
      </c>
      <c r="BN78" s="48">
        <f t="shared" si="75"/>
        <v>14</v>
      </c>
      <c r="BO78" s="49">
        <f t="shared" si="76"/>
        <v>14</v>
      </c>
      <c r="BP78" s="50">
        <f t="shared" si="68"/>
        <v>30</v>
      </c>
      <c r="BQ78" s="51">
        <f t="shared" si="50"/>
        <v>0</v>
      </c>
      <c r="BR78" s="51">
        <f t="shared" si="69"/>
        <v>0</v>
      </c>
      <c r="BS78" s="52"/>
      <c r="BU78" s="53">
        <f t="shared" ref="BU78:CJ91" si="81">IF(OR(COUNTIFS(G78:M78,"W/O")&gt;0,COUNTIFS(G78:M78,"")&gt;0),0,1)</f>
        <v>0</v>
      </c>
      <c r="BV78" s="54">
        <f t="shared" si="81"/>
        <v>0</v>
      </c>
      <c r="BW78" s="54">
        <f t="shared" si="81"/>
        <v>0</v>
      </c>
      <c r="BX78" s="54">
        <f t="shared" si="81"/>
        <v>0</v>
      </c>
      <c r="BY78" s="54">
        <f t="shared" si="81"/>
        <v>0</v>
      </c>
      <c r="BZ78" s="54">
        <f t="shared" si="81"/>
        <v>0</v>
      </c>
      <c r="CA78" s="54">
        <f t="shared" si="81"/>
        <v>0</v>
      </c>
      <c r="CB78" s="54">
        <f t="shared" si="81"/>
        <v>0</v>
      </c>
      <c r="CC78" s="54">
        <f t="shared" si="81"/>
        <v>0</v>
      </c>
      <c r="CD78" s="54">
        <f t="shared" si="81"/>
        <v>1</v>
      </c>
      <c r="CE78" s="54">
        <f t="shared" si="81"/>
        <v>1</v>
      </c>
      <c r="CF78" s="54">
        <f t="shared" si="81"/>
        <v>1</v>
      </c>
      <c r="CG78" s="54">
        <f t="shared" si="81"/>
        <v>1</v>
      </c>
      <c r="CH78" s="54">
        <f t="shared" si="81"/>
        <v>1</v>
      </c>
      <c r="CI78" s="54">
        <f t="shared" si="81"/>
        <v>1</v>
      </c>
      <c r="CJ78" s="54">
        <f t="shared" si="81"/>
        <v>1</v>
      </c>
      <c r="CK78" s="54">
        <f t="shared" si="77"/>
        <v>1</v>
      </c>
      <c r="CL78" s="54">
        <f t="shared" si="77"/>
        <v>1</v>
      </c>
      <c r="CM78" s="54">
        <f t="shared" si="77"/>
        <v>1</v>
      </c>
      <c r="CN78" s="54">
        <f t="shared" si="77"/>
        <v>1</v>
      </c>
      <c r="CO78" s="54">
        <f t="shared" si="77"/>
        <v>1</v>
      </c>
      <c r="CP78" s="54">
        <f t="shared" si="77"/>
        <v>1</v>
      </c>
      <c r="CQ78" s="54">
        <f t="shared" si="77"/>
        <v>1</v>
      </c>
      <c r="CR78" s="54">
        <f t="shared" si="77"/>
        <v>1</v>
      </c>
      <c r="CS78" s="54">
        <f t="shared" si="77"/>
        <v>0</v>
      </c>
      <c r="CT78" s="54">
        <f t="shared" si="77"/>
        <v>0</v>
      </c>
      <c r="CU78" s="54">
        <f t="shared" si="77"/>
        <v>0</v>
      </c>
      <c r="CV78" s="54">
        <f t="shared" si="77"/>
        <v>0</v>
      </c>
      <c r="CW78" s="54">
        <f t="shared" si="77"/>
        <v>0</v>
      </c>
      <c r="CX78" s="54">
        <f t="shared" si="77"/>
        <v>0</v>
      </c>
      <c r="CY78" s="54">
        <f t="shared" si="77"/>
        <v>0</v>
      </c>
      <c r="CZ78" s="54">
        <f t="shared" si="77"/>
        <v>0</v>
      </c>
      <c r="DA78" s="54">
        <f t="shared" si="79"/>
        <v>0</v>
      </c>
      <c r="DB78" s="54">
        <f t="shared" si="79"/>
        <v>0</v>
      </c>
      <c r="DC78" s="54">
        <f t="shared" si="79"/>
        <v>0</v>
      </c>
      <c r="DD78" s="54">
        <f t="shared" si="79"/>
        <v>0</v>
      </c>
      <c r="DE78" s="54">
        <f t="shared" si="79"/>
        <v>0</v>
      </c>
      <c r="DF78" s="54">
        <f t="shared" si="79"/>
        <v>0</v>
      </c>
      <c r="DG78" s="54">
        <f t="shared" si="79"/>
        <v>0</v>
      </c>
      <c r="DH78" s="54">
        <f t="shared" si="79"/>
        <v>0</v>
      </c>
      <c r="DI78" s="55">
        <f t="shared" si="79"/>
        <v>0</v>
      </c>
      <c r="DK78" s="53">
        <f t="shared" ref="DK78:DZ91" si="82">IF(OR(COUNTIFS(G78:P78,"W/O")&gt;0,COUNTIFS(G78:P78,"A")&gt;0,COUNTIFS(G78:P78,"")&gt;0,COUNTIF(G78:P78,"N/O")),0,1)</f>
        <v>0</v>
      </c>
      <c r="DL78" s="54">
        <f t="shared" si="82"/>
        <v>0</v>
      </c>
      <c r="DM78" s="54">
        <f t="shared" si="82"/>
        <v>0</v>
      </c>
      <c r="DN78" s="54">
        <f t="shared" si="82"/>
        <v>0</v>
      </c>
      <c r="DO78" s="54">
        <f t="shared" si="82"/>
        <v>0</v>
      </c>
      <c r="DP78" s="54">
        <f t="shared" si="82"/>
        <v>0</v>
      </c>
      <c r="DQ78" s="54">
        <f t="shared" si="82"/>
        <v>0</v>
      </c>
      <c r="DR78" s="54">
        <f t="shared" si="82"/>
        <v>0</v>
      </c>
      <c r="DS78" s="54">
        <f t="shared" si="82"/>
        <v>0</v>
      </c>
      <c r="DT78" s="54">
        <f t="shared" si="82"/>
        <v>0</v>
      </c>
      <c r="DU78" s="54">
        <f t="shared" si="82"/>
        <v>0</v>
      </c>
      <c r="DV78" s="54">
        <f t="shared" si="82"/>
        <v>0</v>
      </c>
      <c r="DW78" s="54">
        <f t="shared" si="82"/>
        <v>0</v>
      </c>
      <c r="DX78" s="54">
        <f t="shared" si="82"/>
        <v>0</v>
      </c>
      <c r="DY78" s="54">
        <f t="shared" si="82"/>
        <v>0</v>
      </c>
      <c r="DZ78" s="54">
        <f t="shared" si="82"/>
        <v>0</v>
      </c>
      <c r="EA78" s="54">
        <f t="shared" si="78"/>
        <v>0</v>
      </c>
      <c r="EB78" s="54">
        <f t="shared" si="78"/>
        <v>0</v>
      </c>
      <c r="EC78" s="54">
        <f t="shared" si="78"/>
        <v>0</v>
      </c>
      <c r="ED78" s="54">
        <f t="shared" si="78"/>
        <v>0</v>
      </c>
      <c r="EE78" s="54">
        <f t="shared" si="78"/>
        <v>0</v>
      </c>
      <c r="EF78" s="54">
        <f t="shared" si="78"/>
        <v>0</v>
      </c>
      <c r="EG78" s="54">
        <f t="shared" si="78"/>
        <v>0</v>
      </c>
      <c r="EH78" s="54">
        <f t="shared" si="78"/>
        <v>0</v>
      </c>
      <c r="EI78" s="54">
        <f t="shared" si="78"/>
        <v>0</v>
      </c>
      <c r="EJ78" s="54">
        <f t="shared" si="78"/>
        <v>0</v>
      </c>
      <c r="EK78" s="54">
        <f t="shared" si="78"/>
        <v>0</v>
      </c>
      <c r="EL78" s="54">
        <f t="shared" si="78"/>
        <v>0</v>
      </c>
      <c r="EM78" s="54">
        <f t="shared" si="78"/>
        <v>0</v>
      </c>
      <c r="EN78" s="54">
        <f t="shared" si="78"/>
        <v>0</v>
      </c>
      <c r="EO78" s="54">
        <f t="shared" si="78"/>
        <v>0</v>
      </c>
      <c r="EP78" s="54">
        <f t="shared" si="78"/>
        <v>0</v>
      </c>
      <c r="EQ78" s="54">
        <f t="shared" si="80"/>
        <v>0</v>
      </c>
      <c r="ER78" s="54">
        <f t="shared" si="80"/>
        <v>0</v>
      </c>
      <c r="ES78" s="54">
        <f t="shared" si="80"/>
        <v>0</v>
      </c>
      <c r="ET78" s="54">
        <f t="shared" si="80"/>
        <v>0</v>
      </c>
      <c r="EU78" s="54">
        <f t="shared" si="80"/>
        <v>0</v>
      </c>
      <c r="EV78" s="54">
        <f t="shared" si="80"/>
        <v>0</v>
      </c>
      <c r="EW78" s="54">
        <f t="shared" si="80"/>
        <v>0</v>
      </c>
      <c r="EX78" s="54">
        <f t="shared" si="80"/>
        <v>0</v>
      </c>
      <c r="EY78" s="55">
        <f t="shared" si="80"/>
        <v>0</v>
      </c>
      <c r="FA78" s="56" t="str">
        <f t="shared" si="70"/>
        <v>Non Compliance</v>
      </c>
      <c r="FB78" s="56" t="str">
        <f t="shared" si="71"/>
        <v>Compliance</v>
      </c>
      <c r="FC78" s="56" t="str">
        <f t="shared" si="72"/>
        <v>Compliance</v>
      </c>
      <c r="FD78" s="1">
        <f>VLOOKUP(C78,[2]SALARY!$B$9:$H$110,7,0)</f>
        <v>14</v>
      </c>
      <c r="FE78" s="68">
        <f t="shared" si="33"/>
        <v>0</v>
      </c>
    </row>
    <row r="79" spans="2:161" ht="20.100000000000001" customHeight="1" thickBot="1" x14ac:dyDescent="0.3">
      <c r="B79" s="42">
        <v>66</v>
      </c>
      <c r="C79" s="100">
        <v>6400</v>
      </c>
      <c r="D79" s="44" t="s">
        <v>103</v>
      </c>
      <c r="E79" s="99" t="s">
        <v>118</v>
      </c>
      <c r="F79" s="18" t="str">
        <f>IFERROR(VLOOKUP(E79,'[1]Designation with Pershift Cost'!$B$3:$C$25,2,0),"")</f>
        <v/>
      </c>
      <c r="G79" s="46" t="s">
        <v>11</v>
      </c>
      <c r="H79" s="46" t="s">
        <v>10</v>
      </c>
      <c r="I79" s="46" t="s">
        <v>11</v>
      </c>
      <c r="J79" s="46" t="s">
        <v>11</v>
      </c>
      <c r="K79" s="46" t="s">
        <v>10</v>
      </c>
      <c r="L79" s="46" t="s">
        <v>12</v>
      </c>
      <c r="M79" s="133" t="s">
        <v>12</v>
      </c>
      <c r="N79" s="46" t="s">
        <v>26</v>
      </c>
      <c r="O79" s="133" t="s">
        <v>10</v>
      </c>
      <c r="P79" s="46" t="s">
        <v>27</v>
      </c>
      <c r="Q79" s="47" t="s">
        <v>10</v>
      </c>
      <c r="R79" s="47" t="s">
        <v>10</v>
      </c>
      <c r="S79" s="47" t="s">
        <v>10</v>
      </c>
      <c r="T79" s="47" t="s">
        <v>10</v>
      </c>
      <c r="U79" s="47" t="s">
        <v>10</v>
      </c>
      <c r="V79" s="46" t="s">
        <v>11</v>
      </c>
      <c r="W79" s="47" t="s">
        <v>26</v>
      </c>
      <c r="X79" s="47" t="s">
        <v>10</v>
      </c>
      <c r="Y79" s="47" t="s">
        <v>10</v>
      </c>
      <c r="Z79" s="47" t="s">
        <v>10</v>
      </c>
      <c r="AA79" s="47" t="s">
        <v>10</v>
      </c>
      <c r="AB79" s="47" t="s">
        <v>10</v>
      </c>
      <c r="AC79" s="47" t="s">
        <v>10</v>
      </c>
      <c r="AD79" s="47" t="s">
        <v>11</v>
      </c>
      <c r="AE79" s="47" t="s">
        <v>26</v>
      </c>
      <c r="AF79" s="47" t="s">
        <v>10</v>
      </c>
      <c r="AG79" s="47" t="s">
        <v>10</v>
      </c>
      <c r="AH79" s="47" t="s">
        <v>10</v>
      </c>
      <c r="AI79" s="47" t="s">
        <v>10</v>
      </c>
      <c r="AJ79" s="47" t="s">
        <v>26</v>
      </c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8">
        <f t="shared" si="55"/>
        <v>18</v>
      </c>
      <c r="AX79" s="48">
        <f t="shared" si="56"/>
        <v>5</v>
      </c>
      <c r="AY79" s="48">
        <f t="shared" si="57"/>
        <v>2</v>
      </c>
      <c r="AZ79" s="48">
        <f t="shared" si="58"/>
        <v>0</v>
      </c>
      <c r="BA79" s="48">
        <f t="shared" si="59"/>
        <v>0</v>
      </c>
      <c r="BB79" s="48">
        <f t="shared" si="60"/>
        <v>0</v>
      </c>
      <c r="BC79" s="48">
        <f t="shared" si="61"/>
        <v>0</v>
      </c>
      <c r="BD79" s="48">
        <f t="shared" si="62"/>
        <v>0</v>
      </c>
      <c r="BE79" s="48">
        <f t="shared" si="63"/>
        <v>0</v>
      </c>
      <c r="BF79" s="48">
        <f t="shared" si="64"/>
        <v>0</v>
      </c>
      <c r="BG79" s="48">
        <f t="shared" si="65"/>
        <v>0</v>
      </c>
      <c r="BH79" s="48">
        <f t="shared" si="66"/>
        <v>0</v>
      </c>
      <c r="BI79" s="48">
        <f t="shared" si="67"/>
        <v>0</v>
      </c>
      <c r="BJ79" s="48">
        <f t="shared" si="73"/>
        <v>0</v>
      </c>
      <c r="BK79" s="47"/>
      <c r="BL79" s="47"/>
      <c r="BM79" s="48">
        <f t="shared" si="74"/>
        <v>4</v>
      </c>
      <c r="BN79" s="48">
        <f t="shared" si="75"/>
        <v>1</v>
      </c>
      <c r="BO79" s="49">
        <f t="shared" si="76"/>
        <v>25</v>
      </c>
      <c r="BP79" s="50">
        <f t="shared" si="68"/>
        <v>30</v>
      </c>
      <c r="BQ79" s="51">
        <f t="shared" si="50"/>
        <v>0</v>
      </c>
      <c r="BR79" s="51">
        <f t="shared" si="69"/>
        <v>0</v>
      </c>
      <c r="BS79" s="52"/>
      <c r="BU79" s="53">
        <f t="shared" si="81"/>
        <v>1</v>
      </c>
      <c r="BV79" s="54">
        <f t="shared" si="81"/>
        <v>0</v>
      </c>
      <c r="BW79" s="54">
        <f t="shared" si="81"/>
        <v>0</v>
      </c>
      <c r="BX79" s="54">
        <f t="shared" si="81"/>
        <v>0</v>
      </c>
      <c r="BY79" s="54">
        <f t="shared" si="81"/>
        <v>0</v>
      </c>
      <c r="BZ79" s="54">
        <f t="shared" si="81"/>
        <v>0</v>
      </c>
      <c r="CA79" s="54">
        <f t="shared" si="81"/>
        <v>0</v>
      </c>
      <c r="CB79" s="54">
        <f t="shared" si="81"/>
        <v>0</v>
      </c>
      <c r="CC79" s="54">
        <f t="shared" si="81"/>
        <v>1</v>
      </c>
      <c r="CD79" s="54">
        <f t="shared" si="81"/>
        <v>1</v>
      </c>
      <c r="CE79" s="54">
        <f t="shared" si="81"/>
        <v>0</v>
      </c>
      <c r="CF79" s="54">
        <f t="shared" si="81"/>
        <v>0</v>
      </c>
      <c r="CG79" s="54">
        <f t="shared" si="81"/>
        <v>0</v>
      </c>
      <c r="CH79" s="54">
        <f t="shared" si="81"/>
        <v>0</v>
      </c>
      <c r="CI79" s="54">
        <f t="shared" si="81"/>
        <v>0</v>
      </c>
      <c r="CJ79" s="54">
        <f t="shared" si="81"/>
        <v>0</v>
      </c>
      <c r="CK79" s="54">
        <f t="shared" si="77"/>
        <v>0</v>
      </c>
      <c r="CL79" s="54">
        <f t="shared" si="77"/>
        <v>1</v>
      </c>
      <c r="CM79" s="54">
        <f t="shared" si="77"/>
        <v>0</v>
      </c>
      <c r="CN79" s="54">
        <f t="shared" si="77"/>
        <v>0</v>
      </c>
      <c r="CO79" s="54">
        <f t="shared" si="77"/>
        <v>0</v>
      </c>
      <c r="CP79" s="54">
        <f t="shared" si="77"/>
        <v>0</v>
      </c>
      <c r="CQ79" s="54">
        <f t="shared" si="77"/>
        <v>0</v>
      </c>
      <c r="CR79" s="54">
        <f t="shared" si="77"/>
        <v>0</v>
      </c>
      <c r="CS79" s="54">
        <f t="shared" si="77"/>
        <v>0</v>
      </c>
      <c r="CT79" s="54">
        <f t="shared" si="77"/>
        <v>0</v>
      </c>
      <c r="CU79" s="54">
        <f t="shared" si="77"/>
        <v>0</v>
      </c>
      <c r="CV79" s="54">
        <f t="shared" si="77"/>
        <v>0</v>
      </c>
      <c r="CW79" s="54">
        <f t="shared" si="77"/>
        <v>0</v>
      </c>
      <c r="CX79" s="54">
        <f t="shared" si="77"/>
        <v>0</v>
      </c>
      <c r="CY79" s="54">
        <f t="shared" si="77"/>
        <v>0</v>
      </c>
      <c r="CZ79" s="54">
        <f t="shared" si="77"/>
        <v>0</v>
      </c>
      <c r="DA79" s="54">
        <f t="shared" si="79"/>
        <v>0</v>
      </c>
      <c r="DB79" s="54">
        <f t="shared" si="79"/>
        <v>0</v>
      </c>
      <c r="DC79" s="54">
        <f t="shared" si="79"/>
        <v>0</v>
      </c>
      <c r="DD79" s="54">
        <f t="shared" si="79"/>
        <v>0</v>
      </c>
      <c r="DE79" s="54">
        <f t="shared" si="79"/>
        <v>0</v>
      </c>
      <c r="DF79" s="54">
        <f t="shared" si="79"/>
        <v>0</v>
      </c>
      <c r="DG79" s="54">
        <f t="shared" si="79"/>
        <v>0</v>
      </c>
      <c r="DH79" s="54">
        <f t="shared" si="79"/>
        <v>0</v>
      </c>
      <c r="DI79" s="55">
        <f t="shared" si="79"/>
        <v>0</v>
      </c>
      <c r="DK79" s="53">
        <f t="shared" si="82"/>
        <v>0</v>
      </c>
      <c r="DL79" s="54">
        <f t="shared" si="82"/>
        <v>0</v>
      </c>
      <c r="DM79" s="54">
        <f t="shared" si="82"/>
        <v>0</v>
      </c>
      <c r="DN79" s="54">
        <f t="shared" si="82"/>
        <v>0</v>
      </c>
      <c r="DO79" s="54">
        <f t="shared" si="82"/>
        <v>0</v>
      </c>
      <c r="DP79" s="54">
        <f t="shared" si="82"/>
        <v>0</v>
      </c>
      <c r="DQ79" s="54">
        <f t="shared" si="82"/>
        <v>0</v>
      </c>
      <c r="DR79" s="54">
        <f t="shared" si="82"/>
        <v>0</v>
      </c>
      <c r="DS79" s="54">
        <f t="shared" si="82"/>
        <v>0</v>
      </c>
      <c r="DT79" s="54">
        <f t="shared" si="82"/>
        <v>0</v>
      </c>
      <c r="DU79" s="54">
        <f t="shared" si="82"/>
        <v>0</v>
      </c>
      <c r="DV79" s="54">
        <f t="shared" si="82"/>
        <v>0</v>
      </c>
      <c r="DW79" s="54">
        <f t="shared" si="82"/>
        <v>0</v>
      </c>
      <c r="DX79" s="54">
        <f t="shared" si="82"/>
        <v>0</v>
      </c>
      <c r="DY79" s="54">
        <f t="shared" si="82"/>
        <v>0</v>
      </c>
      <c r="DZ79" s="54">
        <f t="shared" si="82"/>
        <v>0</v>
      </c>
      <c r="EA79" s="54">
        <f t="shared" si="78"/>
        <v>0</v>
      </c>
      <c r="EB79" s="54">
        <f t="shared" si="78"/>
        <v>0</v>
      </c>
      <c r="EC79" s="54">
        <f t="shared" si="78"/>
        <v>0</v>
      </c>
      <c r="ED79" s="54">
        <f t="shared" si="78"/>
        <v>0</v>
      </c>
      <c r="EE79" s="54">
        <f t="shared" si="78"/>
        <v>0</v>
      </c>
      <c r="EF79" s="54">
        <f t="shared" si="78"/>
        <v>0</v>
      </c>
      <c r="EG79" s="54">
        <f t="shared" si="78"/>
        <v>0</v>
      </c>
      <c r="EH79" s="54">
        <f t="shared" si="78"/>
        <v>0</v>
      </c>
      <c r="EI79" s="54">
        <f t="shared" si="78"/>
        <v>0</v>
      </c>
      <c r="EJ79" s="54">
        <f t="shared" si="78"/>
        <v>0</v>
      </c>
      <c r="EK79" s="54">
        <f t="shared" si="78"/>
        <v>0</v>
      </c>
      <c r="EL79" s="54">
        <f t="shared" si="78"/>
        <v>0</v>
      </c>
      <c r="EM79" s="54">
        <f t="shared" si="78"/>
        <v>0</v>
      </c>
      <c r="EN79" s="54">
        <f t="shared" si="78"/>
        <v>0</v>
      </c>
      <c r="EO79" s="54">
        <f t="shared" si="78"/>
        <v>0</v>
      </c>
      <c r="EP79" s="54">
        <f t="shared" si="78"/>
        <v>0</v>
      </c>
      <c r="EQ79" s="54">
        <f t="shared" si="80"/>
        <v>0</v>
      </c>
      <c r="ER79" s="54">
        <f t="shared" si="80"/>
        <v>0</v>
      </c>
      <c r="ES79" s="54">
        <f t="shared" si="80"/>
        <v>0</v>
      </c>
      <c r="ET79" s="54">
        <f t="shared" si="80"/>
        <v>0</v>
      </c>
      <c r="EU79" s="54">
        <f t="shared" si="80"/>
        <v>0</v>
      </c>
      <c r="EV79" s="54">
        <f t="shared" si="80"/>
        <v>0</v>
      </c>
      <c r="EW79" s="54">
        <f t="shared" si="80"/>
        <v>0</v>
      </c>
      <c r="EX79" s="54">
        <f t="shared" si="80"/>
        <v>0</v>
      </c>
      <c r="EY79" s="55">
        <f t="shared" si="80"/>
        <v>0</v>
      </c>
      <c r="FA79" s="56" t="str">
        <f t="shared" si="70"/>
        <v>Non Compliance</v>
      </c>
      <c r="FB79" s="56" t="str">
        <f t="shared" si="71"/>
        <v>Compliance</v>
      </c>
      <c r="FC79" s="56" t="str">
        <f t="shared" si="72"/>
        <v>Compliance</v>
      </c>
      <c r="FD79" s="1">
        <f>VLOOKUP(C79,[2]SALARY!$B$9:$H$110,7,0)</f>
        <v>25</v>
      </c>
      <c r="FE79" s="68">
        <f t="shared" ref="FE79:FE115" si="83">FD79-BO79</f>
        <v>0</v>
      </c>
    </row>
    <row r="80" spans="2:161" ht="20.100000000000001" customHeight="1" thickBot="1" x14ac:dyDescent="0.3">
      <c r="B80" s="42">
        <v>67</v>
      </c>
      <c r="C80" s="100">
        <v>6381</v>
      </c>
      <c r="D80" s="44" t="s">
        <v>104</v>
      </c>
      <c r="E80" s="99" t="s">
        <v>118</v>
      </c>
      <c r="F80" s="18" t="str">
        <f>IFERROR(VLOOKUP(E80,'[1]Designation with Pershift Cost'!$B$3:$C$25,2,0),"")</f>
        <v/>
      </c>
      <c r="G80" s="46" t="s">
        <v>26</v>
      </c>
      <c r="H80" s="46" t="s">
        <v>12</v>
      </c>
      <c r="I80" s="46" t="s">
        <v>12</v>
      </c>
      <c r="J80" s="46" t="s">
        <v>12</v>
      </c>
      <c r="K80" s="46" t="s">
        <v>12</v>
      </c>
      <c r="L80" s="46" t="s">
        <v>12</v>
      </c>
      <c r="M80" s="133" t="s">
        <v>12</v>
      </c>
      <c r="N80" s="46" t="s">
        <v>12</v>
      </c>
      <c r="O80" s="46" t="s">
        <v>26</v>
      </c>
      <c r="P80" s="46" t="s">
        <v>12</v>
      </c>
      <c r="Q80" s="47" t="s">
        <v>12</v>
      </c>
      <c r="R80" s="47" t="s">
        <v>12</v>
      </c>
      <c r="S80" s="47" t="s">
        <v>12</v>
      </c>
      <c r="T80" s="47" t="s">
        <v>27</v>
      </c>
      <c r="U80" s="47" t="s">
        <v>26</v>
      </c>
      <c r="V80" s="47" t="s">
        <v>12</v>
      </c>
      <c r="W80" s="47" t="s">
        <v>27</v>
      </c>
      <c r="X80" s="47" t="s">
        <v>12</v>
      </c>
      <c r="Y80" s="47" t="s">
        <v>12</v>
      </c>
      <c r="Z80" s="47" t="s">
        <v>12</v>
      </c>
      <c r="AA80" s="47" t="s">
        <v>12</v>
      </c>
      <c r="AB80" s="47" t="s">
        <v>26</v>
      </c>
      <c r="AC80" s="47" t="s">
        <v>12</v>
      </c>
      <c r="AD80" s="47" t="s">
        <v>12</v>
      </c>
      <c r="AE80" s="47" t="s">
        <v>12</v>
      </c>
      <c r="AF80" s="47" t="s">
        <v>12</v>
      </c>
      <c r="AG80" s="47" t="s">
        <v>12</v>
      </c>
      <c r="AH80" s="47" t="s">
        <v>12</v>
      </c>
      <c r="AI80" s="47" t="s">
        <v>12</v>
      </c>
      <c r="AJ80" s="47" t="s">
        <v>12</v>
      </c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8">
        <f t="shared" si="55"/>
        <v>0</v>
      </c>
      <c r="AX80" s="48">
        <f t="shared" si="56"/>
        <v>0</v>
      </c>
      <c r="AY80" s="48">
        <f t="shared" si="57"/>
        <v>24</v>
      </c>
      <c r="AZ80" s="48">
        <f t="shared" si="58"/>
        <v>0</v>
      </c>
      <c r="BA80" s="48">
        <f t="shared" si="59"/>
        <v>0</v>
      </c>
      <c r="BB80" s="48">
        <f t="shared" si="60"/>
        <v>0</v>
      </c>
      <c r="BC80" s="48">
        <f t="shared" si="61"/>
        <v>0</v>
      </c>
      <c r="BD80" s="48">
        <f t="shared" si="62"/>
        <v>0</v>
      </c>
      <c r="BE80" s="48">
        <f t="shared" si="63"/>
        <v>0</v>
      </c>
      <c r="BF80" s="48">
        <f t="shared" si="64"/>
        <v>0</v>
      </c>
      <c r="BG80" s="48">
        <f t="shared" si="65"/>
        <v>0</v>
      </c>
      <c r="BH80" s="48">
        <f t="shared" si="66"/>
        <v>0</v>
      </c>
      <c r="BI80" s="48">
        <f t="shared" si="67"/>
        <v>0</v>
      </c>
      <c r="BJ80" s="48">
        <f t="shared" si="73"/>
        <v>0</v>
      </c>
      <c r="BK80" s="47"/>
      <c r="BL80" s="47"/>
      <c r="BM80" s="48">
        <f t="shared" si="74"/>
        <v>4</v>
      </c>
      <c r="BN80" s="48">
        <f t="shared" si="75"/>
        <v>2</v>
      </c>
      <c r="BO80" s="49">
        <f t="shared" si="76"/>
        <v>24</v>
      </c>
      <c r="BP80" s="50">
        <f t="shared" si="68"/>
        <v>30</v>
      </c>
      <c r="BQ80" s="51">
        <f t="shared" si="50"/>
        <v>0</v>
      </c>
      <c r="BR80" s="51">
        <f t="shared" si="69"/>
        <v>0</v>
      </c>
      <c r="BS80" s="52"/>
      <c r="BU80" s="53">
        <f t="shared" si="81"/>
        <v>0</v>
      </c>
      <c r="BV80" s="54">
        <f t="shared" si="81"/>
        <v>1</v>
      </c>
      <c r="BW80" s="54">
        <f t="shared" si="81"/>
        <v>0</v>
      </c>
      <c r="BX80" s="54">
        <f t="shared" si="81"/>
        <v>0</v>
      </c>
      <c r="BY80" s="54">
        <f t="shared" si="81"/>
        <v>0</v>
      </c>
      <c r="BZ80" s="54">
        <f t="shared" si="81"/>
        <v>0</v>
      </c>
      <c r="CA80" s="54">
        <f t="shared" si="81"/>
        <v>0</v>
      </c>
      <c r="CB80" s="54">
        <f t="shared" si="81"/>
        <v>0</v>
      </c>
      <c r="CC80" s="54">
        <f t="shared" si="81"/>
        <v>0</v>
      </c>
      <c r="CD80" s="54">
        <f t="shared" si="81"/>
        <v>0</v>
      </c>
      <c r="CE80" s="54">
        <f t="shared" si="81"/>
        <v>0</v>
      </c>
      <c r="CF80" s="54">
        <f t="shared" si="81"/>
        <v>0</v>
      </c>
      <c r="CG80" s="54">
        <f t="shared" si="81"/>
        <v>0</v>
      </c>
      <c r="CH80" s="54">
        <f t="shared" si="81"/>
        <v>0</v>
      </c>
      <c r="CI80" s="54">
        <f t="shared" si="81"/>
        <v>0</v>
      </c>
      <c r="CJ80" s="54">
        <f t="shared" si="81"/>
        <v>0</v>
      </c>
      <c r="CK80" s="54">
        <f t="shared" ref="CK80:CZ103" si="84">IF(OR(COUNTIFS(W80:AC80,"W/O")&gt;0,COUNTIFS(W80:AC80,"")&gt;0),0,1)</f>
        <v>0</v>
      </c>
      <c r="CL80" s="54">
        <f t="shared" si="84"/>
        <v>0</v>
      </c>
      <c r="CM80" s="54">
        <f t="shared" si="84"/>
        <v>0</v>
      </c>
      <c r="CN80" s="54">
        <f t="shared" si="84"/>
        <v>0</v>
      </c>
      <c r="CO80" s="54">
        <f t="shared" si="84"/>
        <v>0</v>
      </c>
      <c r="CP80" s="54">
        <f t="shared" si="84"/>
        <v>0</v>
      </c>
      <c r="CQ80" s="54">
        <f t="shared" si="84"/>
        <v>1</v>
      </c>
      <c r="CR80" s="54">
        <f t="shared" si="84"/>
        <v>1</v>
      </c>
      <c r="CS80" s="54">
        <f t="shared" si="84"/>
        <v>0</v>
      </c>
      <c r="CT80" s="54">
        <f t="shared" si="84"/>
        <v>0</v>
      </c>
      <c r="CU80" s="54">
        <f t="shared" si="84"/>
        <v>0</v>
      </c>
      <c r="CV80" s="54">
        <f t="shared" si="84"/>
        <v>0</v>
      </c>
      <c r="CW80" s="54">
        <f t="shared" si="84"/>
        <v>0</v>
      </c>
      <c r="CX80" s="54">
        <f t="shared" si="84"/>
        <v>0</v>
      </c>
      <c r="CY80" s="54">
        <f t="shared" si="84"/>
        <v>0</v>
      </c>
      <c r="CZ80" s="54">
        <f t="shared" si="84"/>
        <v>0</v>
      </c>
      <c r="DA80" s="54">
        <f t="shared" si="79"/>
        <v>0</v>
      </c>
      <c r="DB80" s="54">
        <f t="shared" si="79"/>
        <v>0</v>
      </c>
      <c r="DC80" s="54">
        <f t="shared" si="79"/>
        <v>0</v>
      </c>
      <c r="DD80" s="54">
        <f t="shared" si="79"/>
        <v>0</v>
      </c>
      <c r="DE80" s="54">
        <f t="shared" si="79"/>
        <v>0</v>
      </c>
      <c r="DF80" s="54">
        <f t="shared" si="79"/>
        <v>0</v>
      </c>
      <c r="DG80" s="54">
        <f t="shared" si="79"/>
        <v>0</v>
      </c>
      <c r="DH80" s="54">
        <f t="shared" si="79"/>
        <v>0</v>
      </c>
      <c r="DI80" s="55">
        <f t="shared" si="79"/>
        <v>0</v>
      </c>
      <c r="DK80" s="53">
        <f t="shared" si="82"/>
        <v>0</v>
      </c>
      <c r="DL80" s="54">
        <f t="shared" si="82"/>
        <v>0</v>
      </c>
      <c r="DM80" s="54">
        <f t="shared" si="82"/>
        <v>0</v>
      </c>
      <c r="DN80" s="54">
        <f t="shared" si="82"/>
        <v>0</v>
      </c>
      <c r="DO80" s="54">
        <f t="shared" si="82"/>
        <v>0</v>
      </c>
      <c r="DP80" s="54">
        <f t="shared" si="82"/>
        <v>0</v>
      </c>
      <c r="DQ80" s="54">
        <f t="shared" si="82"/>
        <v>0</v>
      </c>
      <c r="DR80" s="54">
        <f t="shared" si="82"/>
        <v>0</v>
      </c>
      <c r="DS80" s="54">
        <f t="shared" si="82"/>
        <v>0</v>
      </c>
      <c r="DT80" s="54">
        <f t="shared" si="82"/>
        <v>0</v>
      </c>
      <c r="DU80" s="54">
        <f t="shared" si="82"/>
        <v>0</v>
      </c>
      <c r="DV80" s="54">
        <f t="shared" si="82"/>
        <v>0</v>
      </c>
      <c r="DW80" s="54">
        <f t="shared" si="82"/>
        <v>0</v>
      </c>
      <c r="DX80" s="54">
        <f t="shared" si="82"/>
        <v>0</v>
      </c>
      <c r="DY80" s="54">
        <f t="shared" si="82"/>
        <v>0</v>
      </c>
      <c r="DZ80" s="54">
        <f t="shared" si="82"/>
        <v>0</v>
      </c>
      <c r="EA80" s="54">
        <f t="shared" ref="EA80:EP103" si="85">IF(OR(COUNTIFS(W80:AF80,"W/O")&gt;0,COUNTIFS(W80:AF80,"A")&gt;0,COUNTIFS(W80:AF80,"")&gt;0,COUNTIF(W80:AF80,"N/O")),0,1)</f>
        <v>0</v>
      </c>
      <c r="EB80" s="54">
        <f t="shared" si="85"/>
        <v>0</v>
      </c>
      <c r="EC80" s="54">
        <f t="shared" si="85"/>
        <v>0</v>
      </c>
      <c r="ED80" s="54">
        <f t="shared" si="85"/>
        <v>0</v>
      </c>
      <c r="EE80" s="54">
        <f t="shared" si="85"/>
        <v>0</v>
      </c>
      <c r="EF80" s="54">
        <f t="shared" si="85"/>
        <v>0</v>
      </c>
      <c r="EG80" s="54">
        <f t="shared" si="85"/>
        <v>0</v>
      </c>
      <c r="EH80" s="54">
        <f t="shared" si="85"/>
        <v>0</v>
      </c>
      <c r="EI80" s="54">
        <f t="shared" si="85"/>
        <v>0</v>
      </c>
      <c r="EJ80" s="54">
        <f t="shared" si="85"/>
        <v>0</v>
      </c>
      <c r="EK80" s="54">
        <f t="shared" si="85"/>
        <v>0</v>
      </c>
      <c r="EL80" s="54">
        <f t="shared" si="85"/>
        <v>0</v>
      </c>
      <c r="EM80" s="54">
        <f t="shared" si="85"/>
        <v>0</v>
      </c>
      <c r="EN80" s="54">
        <f t="shared" si="85"/>
        <v>0</v>
      </c>
      <c r="EO80" s="54">
        <f t="shared" si="85"/>
        <v>0</v>
      </c>
      <c r="EP80" s="54">
        <f t="shared" si="85"/>
        <v>0</v>
      </c>
      <c r="EQ80" s="54">
        <f t="shared" si="80"/>
        <v>0</v>
      </c>
      <c r="ER80" s="54">
        <f t="shared" si="80"/>
        <v>0</v>
      </c>
      <c r="ES80" s="54">
        <f t="shared" si="80"/>
        <v>0</v>
      </c>
      <c r="ET80" s="54">
        <f t="shared" si="80"/>
        <v>0</v>
      </c>
      <c r="EU80" s="54">
        <f t="shared" si="80"/>
        <v>0</v>
      </c>
      <c r="EV80" s="54">
        <f t="shared" si="80"/>
        <v>0</v>
      </c>
      <c r="EW80" s="54">
        <f t="shared" si="80"/>
        <v>0</v>
      </c>
      <c r="EX80" s="54">
        <f t="shared" si="80"/>
        <v>0</v>
      </c>
      <c r="EY80" s="55">
        <f t="shared" si="80"/>
        <v>0</v>
      </c>
      <c r="FA80" s="56" t="str">
        <f t="shared" si="70"/>
        <v>Non Compliance</v>
      </c>
      <c r="FB80" s="56" t="str">
        <f t="shared" si="71"/>
        <v>Compliance</v>
      </c>
      <c r="FC80" s="56" t="str">
        <f t="shared" si="72"/>
        <v>Compliance</v>
      </c>
      <c r="FD80" s="1">
        <f>VLOOKUP(C80,[2]SALARY!$B$9:$H$110,7,0)</f>
        <v>24</v>
      </c>
      <c r="FE80" s="68">
        <f t="shared" si="83"/>
        <v>0</v>
      </c>
    </row>
    <row r="81" spans="2:161" ht="20.100000000000001" customHeight="1" thickBot="1" x14ac:dyDescent="0.3">
      <c r="B81" s="42">
        <v>68</v>
      </c>
      <c r="C81" s="100">
        <v>6345</v>
      </c>
      <c r="D81" s="44" t="s">
        <v>105</v>
      </c>
      <c r="E81" s="99" t="s">
        <v>118</v>
      </c>
      <c r="F81" s="18" t="str">
        <f>IFERROR(VLOOKUP(E81,'[1]Designation with Pershift Cost'!$B$3:$C$25,2,0),"")</f>
        <v/>
      </c>
      <c r="G81" s="46" t="s">
        <v>26</v>
      </c>
      <c r="H81" s="46" t="s">
        <v>11</v>
      </c>
      <c r="I81" s="46" t="s">
        <v>11</v>
      </c>
      <c r="J81" s="46" t="s">
        <v>11</v>
      </c>
      <c r="K81" s="133" t="s">
        <v>11</v>
      </c>
      <c r="L81" s="46" t="s">
        <v>26</v>
      </c>
      <c r="M81" s="133" t="s">
        <v>12</v>
      </c>
      <c r="N81" s="46" t="s">
        <v>27</v>
      </c>
      <c r="O81" s="46" t="s">
        <v>27</v>
      </c>
      <c r="P81" s="46" t="s">
        <v>27</v>
      </c>
      <c r="Q81" s="47" t="s">
        <v>27</v>
      </c>
      <c r="R81" s="47" t="s">
        <v>27</v>
      </c>
      <c r="S81" s="47" t="s">
        <v>27</v>
      </c>
      <c r="T81" s="47" t="s">
        <v>27</v>
      </c>
      <c r="U81" s="47" t="s">
        <v>27</v>
      </c>
      <c r="V81" s="47" t="s">
        <v>11</v>
      </c>
      <c r="W81" s="47" t="s">
        <v>27</v>
      </c>
      <c r="X81" s="47" t="s">
        <v>11</v>
      </c>
      <c r="Y81" s="191" t="s">
        <v>11</v>
      </c>
      <c r="Z81" s="47" t="s">
        <v>11</v>
      </c>
      <c r="AA81" s="47" t="s">
        <v>11</v>
      </c>
      <c r="AB81" s="47" t="s">
        <v>26</v>
      </c>
      <c r="AC81" s="47" t="s">
        <v>27</v>
      </c>
      <c r="AD81" s="47" t="s">
        <v>11</v>
      </c>
      <c r="AE81" s="47" t="s">
        <v>11</v>
      </c>
      <c r="AF81" s="47" t="s">
        <v>11</v>
      </c>
      <c r="AG81" s="47" t="s">
        <v>27</v>
      </c>
      <c r="AH81" s="47" t="s">
        <v>27</v>
      </c>
      <c r="AI81" s="47" t="s">
        <v>27</v>
      </c>
      <c r="AJ81" s="47" t="s">
        <v>27</v>
      </c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8">
        <f t="shared" si="55"/>
        <v>0</v>
      </c>
      <c r="AX81" s="48">
        <f t="shared" si="56"/>
        <v>12</v>
      </c>
      <c r="AY81" s="48">
        <f t="shared" si="57"/>
        <v>1</v>
      </c>
      <c r="AZ81" s="48">
        <f t="shared" si="58"/>
        <v>0</v>
      </c>
      <c r="BA81" s="48">
        <f t="shared" si="59"/>
        <v>0</v>
      </c>
      <c r="BB81" s="48">
        <f t="shared" si="60"/>
        <v>0</v>
      </c>
      <c r="BC81" s="48">
        <f t="shared" si="61"/>
        <v>0</v>
      </c>
      <c r="BD81" s="48">
        <f t="shared" si="62"/>
        <v>0</v>
      </c>
      <c r="BE81" s="48">
        <f t="shared" si="63"/>
        <v>0</v>
      </c>
      <c r="BF81" s="48">
        <f t="shared" si="64"/>
        <v>0</v>
      </c>
      <c r="BG81" s="48">
        <f t="shared" si="65"/>
        <v>0</v>
      </c>
      <c r="BH81" s="48">
        <f t="shared" si="66"/>
        <v>0</v>
      </c>
      <c r="BI81" s="48">
        <f t="shared" si="67"/>
        <v>0</v>
      </c>
      <c r="BJ81" s="48">
        <f t="shared" si="73"/>
        <v>0</v>
      </c>
      <c r="BK81" s="47"/>
      <c r="BL81" s="47"/>
      <c r="BM81" s="48">
        <f t="shared" si="74"/>
        <v>3</v>
      </c>
      <c r="BN81" s="48">
        <f t="shared" si="75"/>
        <v>14</v>
      </c>
      <c r="BO81" s="49">
        <f t="shared" si="76"/>
        <v>13</v>
      </c>
      <c r="BP81" s="50">
        <f t="shared" si="68"/>
        <v>30</v>
      </c>
      <c r="BQ81" s="51">
        <f t="shared" si="50"/>
        <v>0</v>
      </c>
      <c r="BR81" s="51">
        <f t="shared" si="69"/>
        <v>0</v>
      </c>
      <c r="BS81" s="52"/>
      <c r="BU81" s="53">
        <f t="shared" si="81"/>
        <v>0</v>
      </c>
      <c r="BV81" s="54">
        <f t="shared" si="81"/>
        <v>0</v>
      </c>
      <c r="BW81" s="54">
        <f t="shared" si="81"/>
        <v>0</v>
      </c>
      <c r="BX81" s="54">
        <f t="shared" si="81"/>
        <v>0</v>
      </c>
      <c r="BY81" s="54">
        <f t="shared" si="81"/>
        <v>0</v>
      </c>
      <c r="BZ81" s="54">
        <f t="shared" si="81"/>
        <v>0</v>
      </c>
      <c r="CA81" s="54">
        <f t="shared" si="81"/>
        <v>1</v>
      </c>
      <c r="CB81" s="54">
        <f t="shared" si="81"/>
        <v>1</v>
      </c>
      <c r="CC81" s="54">
        <f t="shared" si="81"/>
        <v>1</v>
      </c>
      <c r="CD81" s="54">
        <f t="shared" si="81"/>
        <v>1</v>
      </c>
      <c r="CE81" s="54">
        <f t="shared" si="81"/>
        <v>1</v>
      </c>
      <c r="CF81" s="54">
        <f t="shared" si="81"/>
        <v>1</v>
      </c>
      <c r="CG81" s="54">
        <f t="shared" si="81"/>
        <v>1</v>
      </c>
      <c r="CH81" s="54">
        <f t="shared" si="81"/>
        <v>1</v>
      </c>
      <c r="CI81" s="54">
        <f t="shared" si="81"/>
        <v>1</v>
      </c>
      <c r="CJ81" s="54">
        <f t="shared" si="81"/>
        <v>0</v>
      </c>
      <c r="CK81" s="54">
        <f t="shared" si="84"/>
        <v>0</v>
      </c>
      <c r="CL81" s="54">
        <f t="shared" si="84"/>
        <v>0</v>
      </c>
      <c r="CM81" s="54">
        <f t="shared" si="84"/>
        <v>0</v>
      </c>
      <c r="CN81" s="54">
        <f t="shared" si="84"/>
        <v>0</v>
      </c>
      <c r="CO81" s="54">
        <f t="shared" si="84"/>
        <v>0</v>
      </c>
      <c r="CP81" s="54">
        <f t="shared" si="84"/>
        <v>0</v>
      </c>
      <c r="CQ81" s="54">
        <f t="shared" si="84"/>
        <v>1</v>
      </c>
      <c r="CR81" s="54">
        <f t="shared" si="84"/>
        <v>1</v>
      </c>
      <c r="CS81" s="54">
        <f t="shared" si="84"/>
        <v>0</v>
      </c>
      <c r="CT81" s="54">
        <f t="shared" si="84"/>
        <v>0</v>
      </c>
      <c r="CU81" s="54">
        <f t="shared" si="84"/>
        <v>0</v>
      </c>
      <c r="CV81" s="54">
        <f t="shared" si="84"/>
        <v>0</v>
      </c>
      <c r="CW81" s="54">
        <f t="shared" si="84"/>
        <v>0</v>
      </c>
      <c r="CX81" s="54">
        <f t="shared" si="84"/>
        <v>0</v>
      </c>
      <c r="CY81" s="54">
        <f t="shared" si="84"/>
        <v>0</v>
      </c>
      <c r="CZ81" s="54">
        <f t="shared" si="84"/>
        <v>0</v>
      </c>
      <c r="DA81" s="54">
        <f t="shared" si="79"/>
        <v>0</v>
      </c>
      <c r="DB81" s="54">
        <f t="shared" si="79"/>
        <v>0</v>
      </c>
      <c r="DC81" s="54">
        <f t="shared" si="79"/>
        <v>0</v>
      </c>
      <c r="DD81" s="54">
        <f t="shared" si="79"/>
        <v>0</v>
      </c>
      <c r="DE81" s="54">
        <f t="shared" si="79"/>
        <v>0</v>
      </c>
      <c r="DF81" s="54">
        <f t="shared" si="79"/>
        <v>0</v>
      </c>
      <c r="DG81" s="54">
        <f t="shared" si="79"/>
        <v>0</v>
      </c>
      <c r="DH81" s="54">
        <f t="shared" si="79"/>
        <v>0</v>
      </c>
      <c r="DI81" s="55">
        <f t="shared" si="79"/>
        <v>0</v>
      </c>
      <c r="DK81" s="53">
        <f t="shared" si="82"/>
        <v>0</v>
      </c>
      <c r="DL81" s="54">
        <f t="shared" si="82"/>
        <v>0</v>
      </c>
      <c r="DM81" s="54">
        <f t="shared" si="82"/>
        <v>0</v>
      </c>
      <c r="DN81" s="54">
        <f t="shared" si="82"/>
        <v>0</v>
      </c>
      <c r="DO81" s="54">
        <f t="shared" si="82"/>
        <v>0</v>
      </c>
      <c r="DP81" s="54">
        <f t="shared" si="82"/>
        <v>0</v>
      </c>
      <c r="DQ81" s="54">
        <f t="shared" si="82"/>
        <v>0</v>
      </c>
      <c r="DR81" s="54">
        <f t="shared" si="82"/>
        <v>0</v>
      </c>
      <c r="DS81" s="54">
        <f t="shared" si="82"/>
        <v>0</v>
      </c>
      <c r="DT81" s="54">
        <f t="shared" si="82"/>
        <v>0</v>
      </c>
      <c r="DU81" s="54">
        <f t="shared" si="82"/>
        <v>0</v>
      </c>
      <c r="DV81" s="54">
        <f t="shared" si="82"/>
        <v>0</v>
      </c>
      <c r="DW81" s="54">
        <f t="shared" si="82"/>
        <v>0</v>
      </c>
      <c r="DX81" s="54">
        <f t="shared" si="82"/>
        <v>0</v>
      </c>
      <c r="DY81" s="54">
        <f t="shared" si="82"/>
        <v>0</v>
      </c>
      <c r="DZ81" s="54">
        <f t="shared" si="82"/>
        <v>0</v>
      </c>
      <c r="EA81" s="54">
        <f t="shared" si="85"/>
        <v>0</v>
      </c>
      <c r="EB81" s="54">
        <f t="shared" si="85"/>
        <v>0</v>
      </c>
      <c r="EC81" s="54">
        <f t="shared" si="85"/>
        <v>0</v>
      </c>
      <c r="ED81" s="54">
        <f t="shared" si="85"/>
        <v>0</v>
      </c>
      <c r="EE81" s="54">
        <f t="shared" si="85"/>
        <v>0</v>
      </c>
      <c r="EF81" s="54">
        <f t="shared" si="85"/>
        <v>0</v>
      </c>
      <c r="EG81" s="54">
        <f t="shared" si="85"/>
        <v>0</v>
      </c>
      <c r="EH81" s="54">
        <f t="shared" si="85"/>
        <v>0</v>
      </c>
      <c r="EI81" s="54">
        <f t="shared" si="85"/>
        <v>0</v>
      </c>
      <c r="EJ81" s="54">
        <f t="shared" si="85"/>
        <v>0</v>
      </c>
      <c r="EK81" s="54">
        <f t="shared" si="85"/>
        <v>0</v>
      </c>
      <c r="EL81" s="54">
        <f t="shared" si="85"/>
        <v>0</v>
      </c>
      <c r="EM81" s="54">
        <f t="shared" si="85"/>
        <v>0</v>
      </c>
      <c r="EN81" s="54">
        <f t="shared" si="85"/>
        <v>0</v>
      </c>
      <c r="EO81" s="54">
        <f t="shared" si="85"/>
        <v>0</v>
      </c>
      <c r="EP81" s="54">
        <f t="shared" si="85"/>
        <v>0</v>
      </c>
      <c r="EQ81" s="54">
        <f t="shared" si="80"/>
        <v>0</v>
      </c>
      <c r="ER81" s="54">
        <f t="shared" si="80"/>
        <v>0</v>
      </c>
      <c r="ES81" s="54">
        <f t="shared" si="80"/>
        <v>0</v>
      </c>
      <c r="ET81" s="54">
        <f t="shared" si="80"/>
        <v>0</v>
      </c>
      <c r="EU81" s="54">
        <f t="shared" si="80"/>
        <v>0</v>
      </c>
      <c r="EV81" s="54">
        <f t="shared" si="80"/>
        <v>0</v>
      </c>
      <c r="EW81" s="54">
        <f t="shared" si="80"/>
        <v>0</v>
      </c>
      <c r="EX81" s="54">
        <f t="shared" si="80"/>
        <v>0</v>
      </c>
      <c r="EY81" s="55">
        <f t="shared" si="80"/>
        <v>0</v>
      </c>
      <c r="FA81" s="56" t="str">
        <f t="shared" si="70"/>
        <v>Non Compliance</v>
      </c>
      <c r="FB81" s="56" t="str">
        <f t="shared" si="71"/>
        <v>Compliance</v>
      </c>
      <c r="FC81" s="56" t="str">
        <f t="shared" si="72"/>
        <v>Compliance</v>
      </c>
      <c r="FD81" s="1">
        <f>VLOOKUP(C81,[2]SALARY!$B$9:$H$110,7,0)</f>
        <v>13</v>
      </c>
      <c r="FE81" s="68">
        <f t="shared" si="83"/>
        <v>0</v>
      </c>
    </row>
    <row r="82" spans="2:161" ht="20.100000000000001" customHeight="1" thickBot="1" x14ac:dyDescent="0.3">
      <c r="B82" s="42">
        <v>69</v>
      </c>
      <c r="C82" s="100">
        <v>6410</v>
      </c>
      <c r="D82" s="44" t="s">
        <v>106</v>
      </c>
      <c r="E82" s="99" t="s">
        <v>119</v>
      </c>
      <c r="F82" s="18" t="str">
        <f>IFERROR(VLOOKUP(E82,'[1]Designation with Pershift Cost'!$B$3:$C$25,2,0),"")</f>
        <v/>
      </c>
      <c r="G82" s="46" t="s">
        <v>11</v>
      </c>
      <c r="H82" s="46" t="s">
        <v>26</v>
      </c>
      <c r="I82" s="46" t="s">
        <v>27</v>
      </c>
      <c r="J82" s="46" t="s">
        <v>11</v>
      </c>
      <c r="K82" s="133" t="s">
        <v>11</v>
      </c>
      <c r="L82" s="46" t="s">
        <v>12</v>
      </c>
      <c r="M82" s="133" t="s">
        <v>12</v>
      </c>
      <c r="N82" s="46" t="s">
        <v>12</v>
      </c>
      <c r="O82" s="133" t="s">
        <v>12</v>
      </c>
      <c r="P82" s="46" t="s">
        <v>12</v>
      </c>
      <c r="Q82" s="47" t="s">
        <v>26</v>
      </c>
      <c r="R82" s="47" t="s">
        <v>12</v>
      </c>
      <c r="S82" s="47" t="s">
        <v>12</v>
      </c>
      <c r="T82" s="47" t="s">
        <v>12</v>
      </c>
      <c r="U82" s="47" t="s">
        <v>12</v>
      </c>
      <c r="V82" s="47" t="s">
        <v>26</v>
      </c>
      <c r="W82" s="47" t="s">
        <v>11</v>
      </c>
      <c r="X82" s="47" t="s">
        <v>11</v>
      </c>
      <c r="Y82" s="191" t="s">
        <v>11</v>
      </c>
      <c r="Z82" s="47" t="s">
        <v>11</v>
      </c>
      <c r="AA82" s="47" t="s">
        <v>11</v>
      </c>
      <c r="AB82" s="47" t="s">
        <v>11</v>
      </c>
      <c r="AC82" s="47" t="s">
        <v>26</v>
      </c>
      <c r="AD82" s="47" t="s">
        <v>11</v>
      </c>
      <c r="AE82" s="47" t="s">
        <v>11</v>
      </c>
      <c r="AF82" s="47" t="s">
        <v>11</v>
      </c>
      <c r="AG82" s="47" t="s">
        <v>11</v>
      </c>
      <c r="AH82" s="47" t="s">
        <v>11</v>
      </c>
      <c r="AI82" s="47" t="s">
        <v>11</v>
      </c>
      <c r="AJ82" s="47" t="s">
        <v>26</v>
      </c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8">
        <f t="shared" si="55"/>
        <v>0</v>
      </c>
      <c r="AX82" s="48">
        <f t="shared" si="56"/>
        <v>15</v>
      </c>
      <c r="AY82" s="48">
        <f t="shared" si="57"/>
        <v>9</v>
      </c>
      <c r="AZ82" s="48">
        <f t="shared" si="58"/>
        <v>0</v>
      </c>
      <c r="BA82" s="48">
        <f t="shared" si="59"/>
        <v>0</v>
      </c>
      <c r="BB82" s="48">
        <f t="shared" si="60"/>
        <v>0</v>
      </c>
      <c r="BC82" s="48">
        <f t="shared" si="61"/>
        <v>0</v>
      </c>
      <c r="BD82" s="48">
        <f t="shared" si="62"/>
        <v>0</v>
      </c>
      <c r="BE82" s="48">
        <f t="shared" si="63"/>
        <v>0</v>
      </c>
      <c r="BF82" s="48">
        <f t="shared" si="64"/>
        <v>0</v>
      </c>
      <c r="BG82" s="48">
        <f t="shared" si="65"/>
        <v>0</v>
      </c>
      <c r="BH82" s="48">
        <f t="shared" si="66"/>
        <v>0</v>
      </c>
      <c r="BI82" s="48">
        <f t="shared" si="67"/>
        <v>0</v>
      </c>
      <c r="BJ82" s="48">
        <f t="shared" si="73"/>
        <v>0</v>
      </c>
      <c r="BK82" s="47"/>
      <c r="BL82" s="47"/>
      <c r="BM82" s="48">
        <f t="shared" si="74"/>
        <v>5</v>
      </c>
      <c r="BN82" s="48">
        <f t="shared" si="75"/>
        <v>1</v>
      </c>
      <c r="BO82" s="49">
        <f t="shared" si="76"/>
        <v>24</v>
      </c>
      <c r="BP82" s="50">
        <f t="shared" si="68"/>
        <v>30</v>
      </c>
      <c r="BQ82" s="51">
        <f t="shared" si="50"/>
        <v>0</v>
      </c>
      <c r="BR82" s="51">
        <f t="shared" si="69"/>
        <v>0</v>
      </c>
      <c r="BS82" s="52"/>
      <c r="BU82" s="53">
        <f t="shared" si="81"/>
        <v>0</v>
      </c>
      <c r="BV82" s="54">
        <f t="shared" si="81"/>
        <v>0</v>
      </c>
      <c r="BW82" s="54">
        <f t="shared" si="81"/>
        <v>1</v>
      </c>
      <c r="BX82" s="54">
        <f t="shared" si="81"/>
        <v>1</v>
      </c>
      <c r="BY82" s="54">
        <f t="shared" si="81"/>
        <v>0</v>
      </c>
      <c r="BZ82" s="54">
        <f t="shared" si="81"/>
        <v>0</v>
      </c>
      <c r="CA82" s="54">
        <f t="shared" si="81"/>
        <v>0</v>
      </c>
      <c r="CB82" s="54">
        <f t="shared" si="81"/>
        <v>0</v>
      </c>
      <c r="CC82" s="54">
        <f t="shared" si="81"/>
        <v>0</v>
      </c>
      <c r="CD82" s="54">
        <f t="shared" si="81"/>
        <v>0</v>
      </c>
      <c r="CE82" s="54">
        <f t="shared" si="81"/>
        <v>0</v>
      </c>
      <c r="CF82" s="54">
        <f t="shared" si="81"/>
        <v>0</v>
      </c>
      <c r="CG82" s="54">
        <f t="shared" si="81"/>
        <v>0</v>
      </c>
      <c r="CH82" s="54">
        <f t="shared" si="81"/>
        <v>0</v>
      </c>
      <c r="CI82" s="54">
        <f t="shared" si="81"/>
        <v>0</v>
      </c>
      <c r="CJ82" s="54">
        <f t="shared" si="81"/>
        <v>0</v>
      </c>
      <c r="CK82" s="54">
        <f t="shared" si="84"/>
        <v>0</v>
      </c>
      <c r="CL82" s="54">
        <f t="shared" si="84"/>
        <v>0</v>
      </c>
      <c r="CM82" s="54">
        <f t="shared" si="84"/>
        <v>0</v>
      </c>
      <c r="CN82" s="54">
        <f t="shared" si="84"/>
        <v>0</v>
      </c>
      <c r="CO82" s="54">
        <f t="shared" si="84"/>
        <v>0</v>
      </c>
      <c r="CP82" s="54">
        <f t="shared" si="84"/>
        <v>0</v>
      </c>
      <c r="CQ82" s="54">
        <f t="shared" si="84"/>
        <v>0</v>
      </c>
      <c r="CR82" s="54">
        <f t="shared" si="84"/>
        <v>0</v>
      </c>
      <c r="CS82" s="54">
        <f t="shared" si="84"/>
        <v>0</v>
      </c>
      <c r="CT82" s="54">
        <f t="shared" si="84"/>
        <v>0</v>
      </c>
      <c r="CU82" s="54">
        <f t="shared" si="84"/>
        <v>0</v>
      </c>
      <c r="CV82" s="54">
        <f t="shared" si="84"/>
        <v>0</v>
      </c>
      <c r="CW82" s="54">
        <f t="shared" si="84"/>
        <v>0</v>
      </c>
      <c r="CX82" s="54">
        <f t="shared" si="84"/>
        <v>0</v>
      </c>
      <c r="CY82" s="54">
        <f t="shared" si="84"/>
        <v>0</v>
      </c>
      <c r="CZ82" s="54">
        <f t="shared" si="84"/>
        <v>0</v>
      </c>
      <c r="DA82" s="54">
        <f t="shared" si="79"/>
        <v>0</v>
      </c>
      <c r="DB82" s="54">
        <f t="shared" si="79"/>
        <v>0</v>
      </c>
      <c r="DC82" s="54">
        <f t="shared" si="79"/>
        <v>0</v>
      </c>
      <c r="DD82" s="54">
        <f t="shared" si="79"/>
        <v>0</v>
      </c>
      <c r="DE82" s="54">
        <f t="shared" si="79"/>
        <v>0</v>
      </c>
      <c r="DF82" s="54">
        <f t="shared" si="79"/>
        <v>0</v>
      </c>
      <c r="DG82" s="54">
        <f t="shared" si="79"/>
        <v>0</v>
      </c>
      <c r="DH82" s="54">
        <f t="shared" si="79"/>
        <v>0</v>
      </c>
      <c r="DI82" s="55">
        <f t="shared" si="79"/>
        <v>0</v>
      </c>
      <c r="DK82" s="53">
        <f t="shared" si="82"/>
        <v>0</v>
      </c>
      <c r="DL82" s="54">
        <f t="shared" si="82"/>
        <v>0</v>
      </c>
      <c r="DM82" s="54">
        <f t="shared" si="82"/>
        <v>0</v>
      </c>
      <c r="DN82" s="54">
        <f t="shared" si="82"/>
        <v>0</v>
      </c>
      <c r="DO82" s="54">
        <f t="shared" si="82"/>
        <v>0</v>
      </c>
      <c r="DP82" s="54">
        <f t="shared" si="82"/>
        <v>0</v>
      </c>
      <c r="DQ82" s="54">
        <f t="shared" si="82"/>
        <v>0</v>
      </c>
      <c r="DR82" s="54">
        <f t="shared" si="82"/>
        <v>0</v>
      </c>
      <c r="DS82" s="54">
        <f t="shared" si="82"/>
        <v>0</v>
      </c>
      <c r="DT82" s="54">
        <f t="shared" si="82"/>
        <v>0</v>
      </c>
      <c r="DU82" s="54">
        <f t="shared" si="82"/>
        <v>0</v>
      </c>
      <c r="DV82" s="54">
        <f t="shared" si="82"/>
        <v>0</v>
      </c>
      <c r="DW82" s="54">
        <f t="shared" si="82"/>
        <v>0</v>
      </c>
      <c r="DX82" s="54">
        <f t="shared" si="82"/>
        <v>0</v>
      </c>
      <c r="DY82" s="54">
        <f t="shared" si="82"/>
        <v>0</v>
      </c>
      <c r="DZ82" s="54">
        <f t="shared" si="82"/>
        <v>0</v>
      </c>
      <c r="EA82" s="54">
        <f t="shared" si="85"/>
        <v>0</v>
      </c>
      <c r="EB82" s="54">
        <f t="shared" si="85"/>
        <v>0</v>
      </c>
      <c r="EC82" s="54">
        <f t="shared" si="85"/>
        <v>0</v>
      </c>
      <c r="ED82" s="54">
        <f t="shared" si="85"/>
        <v>0</v>
      </c>
      <c r="EE82" s="54">
        <f t="shared" si="85"/>
        <v>0</v>
      </c>
      <c r="EF82" s="54">
        <f t="shared" si="85"/>
        <v>0</v>
      </c>
      <c r="EG82" s="54">
        <f t="shared" si="85"/>
        <v>0</v>
      </c>
      <c r="EH82" s="54">
        <f t="shared" si="85"/>
        <v>0</v>
      </c>
      <c r="EI82" s="54">
        <f t="shared" si="85"/>
        <v>0</v>
      </c>
      <c r="EJ82" s="54">
        <f t="shared" si="85"/>
        <v>0</v>
      </c>
      <c r="EK82" s="54">
        <f t="shared" si="85"/>
        <v>0</v>
      </c>
      <c r="EL82" s="54">
        <f t="shared" si="85"/>
        <v>0</v>
      </c>
      <c r="EM82" s="54">
        <f t="shared" si="85"/>
        <v>0</v>
      </c>
      <c r="EN82" s="54">
        <f t="shared" si="85"/>
        <v>0</v>
      </c>
      <c r="EO82" s="54">
        <f t="shared" si="85"/>
        <v>0</v>
      </c>
      <c r="EP82" s="54">
        <f t="shared" si="85"/>
        <v>0</v>
      </c>
      <c r="EQ82" s="54">
        <f t="shared" si="80"/>
        <v>0</v>
      </c>
      <c r="ER82" s="54">
        <f t="shared" si="80"/>
        <v>0</v>
      </c>
      <c r="ES82" s="54">
        <f t="shared" si="80"/>
        <v>0</v>
      </c>
      <c r="ET82" s="54">
        <f t="shared" si="80"/>
        <v>0</v>
      </c>
      <c r="EU82" s="54">
        <f t="shared" si="80"/>
        <v>0</v>
      </c>
      <c r="EV82" s="54">
        <f t="shared" si="80"/>
        <v>0</v>
      </c>
      <c r="EW82" s="54">
        <f t="shared" si="80"/>
        <v>0</v>
      </c>
      <c r="EX82" s="54">
        <f t="shared" si="80"/>
        <v>0</v>
      </c>
      <c r="EY82" s="55">
        <f t="shared" si="80"/>
        <v>0</v>
      </c>
      <c r="FA82" s="56" t="str">
        <f t="shared" si="70"/>
        <v>Non Compliance</v>
      </c>
      <c r="FB82" s="56" t="str">
        <f t="shared" si="71"/>
        <v>Compliance</v>
      </c>
      <c r="FC82" s="56" t="str">
        <f t="shared" si="72"/>
        <v>Compliance</v>
      </c>
      <c r="FD82" s="1">
        <f>VLOOKUP(C82,[2]SALARY!$B$9:$H$110,7,0)</f>
        <v>24</v>
      </c>
      <c r="FE82" s="68">
        <f t="shared" si="83"/>
        <v>0</v>
      </c>
    </row>
    <row r="83" spans="2:161" s="148" customFormat="1" ht="20.100000000000001" customHeight="1" thickBot="1" x14ac:dyDescent="0.3">
      <c r="B83" s="42">
        <v>70</v>
      </c>
      <c r="C83" s="153">
        <v>6414</v>
      </c>
      <c r="D83" s="138" t="s">
        <v>107</v>
      </c>
      <c r="E83" s="154" t="s">
        <v>118</v>
      </c>
      <c r="F83" s="140" t="str">
        <f>IFERROR(VLOOKUP(E83,'[1]Designation with Pershift Cost'!$B$3:$C$25,2,0),"")</f>
        <v/>
      </c>
      <c r="G83" s="141" t="s">
        <v>26</v>
      </c>
      <c r="H83" s="141" t="s">
        <v>12</v>
      </c>
      <c r="I83" s="141" t="s">
        <v>27</v>
      </c>
      <c r="J83" s="141" t="s">
        <v>12</v>
      </c>
      <c r="K83" s="141" t="s">
        <v>11</v>
      </c>
      <c r="L83" s="141" t="s">
        <v>12</v>
      </c>
      <c r="M83" s="141" t="s">
        <v>12</v>
      </c>
      <c r="N83" s="141" t="s">
        <v>26</v>
      </c>
      <c r="O83" s="141" t="s">
        <v>11</v>
      </c>
      <c r="P83" s="141" t="s">
        <v>11</v>
      </c>
      <c r="Q83" s="142" t="s">
        <v>11</v>
      </c>
      <c r="R83" s="142" t="s">
        <v>12</v>
      </c>
      <c r="S83" s="142" t="s">
        <v>26</v>
      </c>
      <c r="T83" s="142" t="s">
        <v>12</v>
      </c>
      <c r="U83" s="142" t="s">
        <v>27</v>
      </c>
      <c r="V83" s="142" t="s">
        <v>12</v>
      </c>
      <c r="W83" s="142" t="s">
        <v>27</v>
      </c>
      <c r="X83" s="142" t="s">
        <v>27</v>
      </c>
      <c r="Y83" s="142" t="s">
        <v>12</v>
      </c>
      <c r="Z83" s="142" t="s">
        <v>27</v>
      </c>
      <c r="AA83" s="142" t="s">
        <v>12</v>
      </c>
      <c r="AB83" s="142" t="s">
        <v>27</v>
      </c>
      <c r="AC83" s="142" t="s">
        <v>12</v>
      </c>
      <c r="AD83" s="142" t="s">
        <v>27</v>
      </c>
      <c r="AE83" s="142" t="s">
        <v>11</v>
      </c>
      <c r="AF83" s="142" t="s">
        <v>12</v>
      </c>
      <c r="AG83" s="142" t="s">
        <v>27</v>
      </c>
      <c r="AH83" s="142" t="s">
        <v>12</v>
      </c>
      <c r="AI83" s="142" t="s">
        <v>27</v>
      </c>
      <c r="AJ83" s="142" t="s">
        <v>27</v>
      </c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3">
        <f t="shared" si="55"/>
        <v>0</v>
      </c>
      <c r="AX83" s="143">
        <f t="shared" si="56"/>
        <v>5</v>
      </c>
      <c r="AY83" s="143">
        <f t="shared" si="57"/>
        <v>12</v>
      </c>
      <c r="AZ83" s="143">
        <f t="shared" si="58"/>
        <v>0</v>
      </c>
      <c r="BA83" s="143">
        <f t="shared" si="59"/>
        <v>0</v>
      </c>
      <c r="BB83" s="143">
        <f t="shared" si="60"/>
        <v>0</v>
      </c>
      <c r="BC83" s="143">
        <f t="shared" si="61"/>
        <v>0</v>
      </c>
      <c r="BD83" s="143">
        <f t="shared" si="62"/>
        <v>0</v>
      </c>
      <c r="BE83" s="143">
        <f t="shared" si="63"/>
        <v>0</v>
      </c>
      <c r="BF83" s="143">
        <f t="shared" si="64"/>
        <v>0</v>
      </c>
      <c r="BG83" s="143">
        <f t="shared" si="65"/>
        <v>0</v>
      </c>
      <c r="BH83" s="143">
        <f t="shared" si="66"/>
        <v>0</v>
      </c>
      <c r="BI83" s="143">
        <f t="shared" si="67"/>
        <v>0</v>
      </c>
      <c r="BJ83" s="143">
        <f t="shared" si="73"/>
        <v>0</v>
      </c>
      <c r="BK83" s="142"/>
      <c r="BL83" s="142"/>
      <c r="BM83" s="143">
        <f t="shared" si="74"/>
        <v>3</v>
      </c>
      <c r="BN83" s="143">
        <f t="shared" si="75"/>
        <v>10</v>
      </c>
      <c r="BO83" s="144">
        <f t="shared" si="76"/>
        <v>17</v>
      </c>
      <c r="BP83" s="145">
        <f t="shared" si="68"/>
        <v>30</v>
      </c>
      <c r="BQ83" s="146">
        <f t="shared" si="50"/>
        <v>0</v>
      </c>
      <c r="BR83" s="146">
        <f t="shared" si="69"/>
        <v>0</v>
      </c>
      <c r="BS83" s="147"/>
      <c r="BU83" s="149">
        <f t="shared" si="81"/>
        <v>0</v>
      </c>
      <c r="BV83" s="150">
        <f t="shared" si="81"/>
        <v>0</v>
      </c>
      <c r="BW83" s="150">
        <f t="shared" si="81"/>
        <v>0</v>
      </c>
      <c r="BX83" s="150">
        <f t="shared" si="81"/>
        <v>0</v>
      </c>
      <c r="BY83" s="150">
        <f t="shared" si="81"/>
        <v>0</v>
      </c>
      <c r="BZ83" s="150">
        <f t="shared" si="81"/>
        <v>0</v>
      </c>
      <c r="CA83" s="150">
        <f t="shared" si="81"/>
        <v>0</v>
      </c>
      <c r="CB83" s="150">
        <f t="shared" si="81"/>
        <v>0</v>
      </c>
      <c r="CC83" s="150">
        <f t="shared" si="81"/>
        <v>0</v>
      </c>
      <c r="CD83" s="150">
        <f t="shared" si="81"/>
        <v>0</v>
      </c>
      <c r="CE83" s="150">
        <f t="shared" si="81"/>
        <v>0</v>
      </c>
      <c r="CF83" s="150">
        <f t="shared" si="81"/>
        <v>0</v>
      </c>
      <c r="CG83" s="150">
        <f t="shared" si="81"/>
        <v>0</v>
      </c>
      <c r="CH83" s="150">
        <f t="shared" si="81"/>
        <v>1</v>
      </c>
      <c r="CI83" s="150">
        <f t="shared" si="81"/>
        <v>1</v>
      </c>
      <c r="CJ83" s="150">
        <f t="shared" si="81"/>
        <v>1</v>
      </c>
      <c r="CK83" s="150">
        <f t="shared" si="84"/>
        <v>1</v>
      </c>
      <c r="CL83" s="150">
        <f t="shared" si="84"/>
        <v>1</v>
      </c>
      <c r="CM83" s="150">
        <f t="shared" si="84"/>
        <v>1</v>
      </c>
      <c r="CN83" s="150">
        <f t="shared" si="84"/>
        <v>1</v>
      </c>
      <c r="CO83" s="150">
        <f t="shared" si="84"/>
        <v>1</v>
      </c>
      <c r="CP83" s="150">
        <f t="shared" si="84"/>
        <v>1</v>
      </c>
      <c r="CQ83" s="150">
        <f t="shared" si="84"/>
        <v>1</v>
      </c>
      <c r="CR83" s="150">
        <f t="shared" si="84"/>
        <v>1</v>
      </c>
      <c r="CS83" s="150">
        <f t="shared" si="84"/>
        <v>0</v>
      </c>
      <c r="CT83" s="150">
        <f t="shared" si="84"/>
        <v>0</v>
      </c>
      <c r="CU83" s="150">
        <f t="shared" si="84"/>
        <v>0</v>
      </c>
      <c r="CV83" s="150">
        <f t="shared" si="84"/>
        <v>0</v>
      </c>
      <c r="CW83" s="150">
        <f t="shared" si="84"/>
        <v>0</v>
      </c>
      <c r="CX83" s="150">
        <f t="shared" si="84"/>
        <v>0</v>
      </c>
      <c r="CY83" s="150">
        <f t="shared" si="84"/>
        <v>0</v>
      </c>
      <c r="CZ83" s="150">
        <f t="shared" si="84"/>
        <v>0</v>
      </c>
      <c r="DA83" s="150">
        <f t="shared" si="79"/>
        <v>0</v>
      </c>
      <c r="DB83" s="150">
        <f t="shared" si="79"/>
        <v>0</v>
      </c>
      <c r="DC83" s="150">
        <f t="shared" si="79"/>
        <v>0</v>
      </c>
      <c r="DD83" s="150">
        <f t="shared" si="79"/>
        <v>0</v>
      </c>
      <c r="DE83" s="150">
        <f t="shared" si="79"/>
        <v>0</v>
      </c>
      <c r="DF83" s="150">
        <f t="shared" si="79"/>
        <v>0</v>
      </c>
      <c r="DG83" s="150">
        <f t="shared" si="79"/>
        <v>0</v>
      </c>
      <c r="DH83" s="150">
        <f t="shared" si="79"/>
        <v>0</v>
      </c>
      <c r="DI83" s="151">
        <f t="shared" si="79"/>
        <v>0</v>
      </c>
      <c r="DK83" s="149">
        <f t="shared" si="82"/>
        <v>0</v>
      </c>
      <c r="DL83" s="150">
        <f t="shared" si="82"/>
        <v>0</v>
      </c>
      <c r="DM83" s="150">
        <f t="shared" si="82"/>
        <v>0</v>
      </c>
      <c r="DN83" s="150">
        <f t="shared" si="82"/>
        <v>0</v>
      </c>
      <c r="DO83" s="150">
        <f t="shared" si="82"/>
        <v>0</v>
      </c>
      <c r="DP83" s="150">
        <f t="shared" si="82"/>
        <v>0</v>
      </c>
      <c r="DQ83" s="150">
        <f t="shared" si="82"/>
        <v>0</v>
      </c>
      <c r="DR83" s="150">
        <f t="shared" si="82"/>
        <v>0</v>
      </c>
      <c r="DS83" s="150">
        <f t="shared" si="82"/>
        <v>0</v>
      </c>
      <c r="DT83" s="150">
        <f t="shared" si="82"/>
        <v>0</v>
      </c>
      <c r="DU83" s="150">
        <f t="shared" si="82"/>
        <v>0</v>
      </c>
      <c r="DV83" s="150">
        <f t="shared" si="82"/>
        <v>0</v>
      </c>
      <c r="DW83" s="150">
        <f t="shared" si="82"/>
        <v>0</v>
      </c>
      <c r="DX83" s="150">
        <f t="shared" si="82"/>
        <v>0</v>
      </c>
      <c r="DY83" s="150">
        <f t="shared" si="82"/>
        <v>0</v>
      </c>
      <c r="DZ83" s="150">
        <f t="shared" si="82"/>
        <v>0</v>
      </c>
      <c r="EA83" s="150">
        <f t="shared" si="85"/>
        <v>0</v>
      </c>
      <c r="EB83" s="150">
        <f t="shared" si="85"/>
        <v>0</v>
      </c>
      <c r="EC83" s="150">
        <f t="shared" si="85"/>
        <v>0</v>
      </c>
      <c r="ED83" s="150">
        <f t="shared" si="85"/>
        <v>0</v>
      </c>
      <c r="EE83" s="150">
        <f t="shared" si="85"/>
        <v>0</v>
      </c>
      <c r="EF83" s="150">
        <f t="shared" si="85"/>
        <v>0</v>
      </c>
      <c r="EG83" s="150">
        <f t="shared" si="85"/>
        <v>0</v>
      </c>
      <c r="EH83" s="150">
        <f t="shared" si="85"/>
        <v>0</v>
      </c>
      <c r="EI83" s="150">
        <f t="shared" si="85"/>
        <v>0</v>
      </c>
      <c r="EJ83" s="150">
        <f t="shared" si="85"/>
        <v>0</v>
      </c>
      <c r="EK83" s="150">
        <f t="shared" si="85"/>
        <v>0</v>
      </c>
      <c r="EL83" s="150">
        <f t="shared" si="85"/>
        <v>0</v>
      </c>
      <c r="EM83" s="150">
        <f t="shared" si="85"/>
        <v>0</v>
      </c>
      <c r="EN83" s="150">
        <f t="shared" si="85"/>
        <v>0</v>
      </c>
      <c r="EO83" s="150">
        <f t="shared" si="85"/>
        <v>0</v>
      </c>
      <c r="EP83" s="150">
        <f t="shared" si="85"/>
        <v>0</v>
      </c>
      <c r="EQ83" s="150">
        <f t="shared" si="80"/>
        <v>0</v>
      </c>
      <c r="ER83" s="150">
        <f t="shared" si="80"/>
        <v>0</v>
      </c>
      <c r="ES83" s="150">
        <f t="shared" si="80"/>
        <v>0</v>
      </c>
      <c r="ET83" s="150">
        <f t="shared" si="80"/>
        <v>0</v>
      </c>
      <c r="EU83" s="150">
        <f t="shared" si="80"/>
        <v>0</v>
      </c>
      <c r="EV83" s="150">
        <f t="shared" si="80"/>
        <v>0</v>
      </c>
      <c r="EW83" s="150">
        <f t="shared" si="80"/>
        <v>0</v>
      </c>
      <c r="EX83" s="150">
        <f t="shared" si="80"/>
        <v>0</v>
      </c>
      <c r="EY83" s="151">
        <f t="shared" si="80"/>
        <v>0</v>
      </c>
      <c r="FA83" s="152" t="str">
        <f t="shared" si="70"/>
        <v>Non Compliance</v>
      </c>
      <c r="FB83" s="152" t="str">
        <f t="shared" si="71"/>
        <v>Compliance</v>
      </c>
      <c r="FC83" s="152" t="str">
        <f t="shared" si="72"/>
        <v>Compliance</v>
      </c>
      <c r="FD83" s="1">
        <f>VLOOKUP(C83,[2]SALARY!$B$9:$H$110,7,0)</f>
        <v>17</v>
      </c>
      <c r="FE83" s="68">
        <f t="shared" si="83"/>
        <v>0</v>
      </c>
    </row>
    <row r="84" spans="2:161" s="148" customFormat="1" ht="20.100000000000001" customHeight="1" thickBot="1" x14ac:dyDescent="0.3">
      <c r="B84" s="42">
        <v>71</v>
      </c>
      <c r="C84" s="153">
        <v>5297</v>
      </c>
      <c r="D84" s="138" t="s">
        <v>108</v>
      </c>
      <c r="E84" s="154" t="s">
        <v>118</v>
      </c>
      <c r="F84" s="140" t="str">
        <f>IFERROR(VLOOKUP(E84,'[1]Designation with Pershift Cost'!$B$3:$C$25,2,0),"")</f>
        <v/>
      </c>
      <c r="G84" s="141" t="s">
        <v>11</v>
      </c>
      <c r="H84" s="141" t="s">
        <v>11</v>
      </c>
      <c r="I84" s="141" t="s">
        <v>26</v>
      </c>
      <c r="J84" s="141" t="s">
        <v>11</v>
      </c>
      <c r="K84" s="141" t="s">
        <v>11</v>
      </c>
      <c r="L84" s="141" t="s">
        <v>10</v>
      </c>
      <c r="M84" s="141" t="s">
        <v>10</v>
      </c>
      <c r="N84" s="141" t="s">
        <v>10</v>
      </c>
      <c r="O84" s="141" t="s">
        <v>10</v>
      </c>
      <c r="P84" s="141" t="s">
        <v>26</v>
      </c>
      <c r="Q84" s="142" t="s">
        <v>10</v>
      </c>
      <c r="R84" s="142" t="s">
        <v>10</v>
      </c>
      <c r="S84" s="142" t="s">
        <v>10</v>
      </c>
      <c r="T84" s="142" t="s">
        <v>10</v>
      </c>
      <c r="U84" s="142" t="s">
        <v>26</v>
      </c>
      <c r="V84" s="142" t="s">
        <v>10</v>
      </c>
      <c r="W84" s="142" t="s">
        <v>10</v>
      </c>
      <c r="X84" s="142" t="s">
        <v>27</v>
      </c>
      <c r="Y84" s="142" t="s">
        <v>10</v>
      </c>
      <c r="Z84" s="142" t="s">
        <v>10</v>
      </c>
      <c r="AA84" s="142" t="s">
        <v>10</v>
      </c>
      <c r="AB84" s="142" t="s">
        <v>10</v>
      </c>
      <c r="AC84" s="142" t="s">
        <v>10</v>
      </c>
      <c r="AD84" s="142" t="s">
        <v>10</v>
      </c>
      <c r="AE84" s="142" t="s">
        <v>10</v>
      </c>
      <c r="AF84" s="142" t="s">
        <v>26</v>
      </c>
      <c r="AG84" s="142" t="s">
        <v>10</v>
      </c>
      <c r="AH84" s="142" t="s">
        <v>10</v>
      </c>
      <c r="AI84" s="142" t="s">
        <v>10</v>
      </c>
      <c r="AJ84" s="142" t="s">
        <v>10</v>
      </c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3">
        <f t="shared" si="55"/>
        <v>21</v>
      </c>
      <c r="AX84" s="143">
        <f t="shared" si="56"/>
        <v>4</v>
      </c>
      <c r="AY84" s="143">
        <f t="shared" si="57"/>
        <v>0</v>
      </c>
      <c r="AZ84" s="143">
        <f t="shared" si="58"/>
        <v>0</v>
      </c>
      <c r="BA84" s="143">
        <f t="shared" si="59"/>
        <v>0</v>
      </c>
      <c r="BB84" s="143">
        <f t="shared" si="60"/>
        <v>0</v>
      </c>
      <c r="BC84" s="143">
        <f t="shared" si="61"/>
        <v>0</v>
      </c>
      <c r="BD84" s="143">
        <f t="shared" si="62"/>
        <v>0</v>
      </c>
      <c r="BE84" s="143">
        <f t="shared" si="63"/>
        <v>0</v>
      </c>
      <c r="BF84" s="143">
        <f t="shared" si="64"/>
        <v>0</v>
      </c>
      <c r="BG84" s="143">
        <f t="shared" si="65"/>
        <v>0</v>
      </c>
      <c r="BH84" s="143">
        <f t="shared" si="66"/>
        <v>0</v>
      </c>
      <c r="BI84" s="143">
        <f t="shared" si="67"/>
        <v>0</v>
      </c>
      <c r="BJ84" s="143">
        <f t="shared" si="73"/>
        <v>0</v>
      </c>
      <c r="BK84" s="142"/>
      <c r="BL84" s="142"/>
      <c r="BM84" s="143">
        <f t="shared" si="74"/>
        <v>4</v>
      </c>
      <c r="BN84" s="143">
        <f t="shared" si="75"/>
        <v>1</v>
      </c>
      <c r="BO84" s="144">
        <f t="shared" si="76"/>
        <v>25</v>
      </c>
      <c r="BP84" s="145">
        <f t="shared" si="68"/>
        <v>30</v>
      </c>
      <c r="BQ84" s="146">
        <f t="shared" si="50"/>
        <v>0</v>
      </c>
      <c r="BR84" s="146">
        <f t="shared" si="69"/>
        <v>0</v>
      </c>
      <c r="BS84" s="147"/>
      <c r="BU84" s="149">
        <f t="shared" si="81"/>
        <v>0</v>
      </c>
      <c r="BV84" s="150">
        <f t="shared" si="81"/>
        <v>0</v>
      </c>
      <c r="BW84" s="150">
        <f t="shared" si="81"/>
        <v>0</v>
      </c>
      <c r="BX84" s="150">
        <f t="shared" si="81"/>
        <v>0</v>
      </c>
      <c r="BY84" s="150">
        <f t="shared" si="81"/>
        <v>0</v>
      </c>
      <c r="BZ84" s="150">
        <f t="shared" si="81"/>
        <v>0</v>
      </c>
      <c r="CA84" s="150">
        <f t="shared" si="81"/>
        <v>0</v>
      </c>
      <c r="CB84" s="150">
        <f t="shared" si="81"/>
        <v>0</v>
      </c>
      <c r="CC84" s="150">
        <f t="shared" si="81"/>
        <v>0</v>
      </c>
      <c r="CD84" s="150">
        <f t="shared" si="81"/>
        <v>0</v>
      </c>
      <c r="CE84" s="150">
        <f t="shared" si="81"/>
        <v>0</v>
      </c>
      <c r="CF84" s="150">
        <f t="shared" si="81"/>
        <v>0</v>
      </c>
      <c r="CG84" s="150">
        <f t="shared" si="81"/>
        <v>0</v>
      </c>
      <c r="CH84" s="150">
        <f t="shared" si="81"/>
        <v>0</v>
      </c>
      <c r="CI84" s="150">
        <f t="shared" si="81"/>
        <v>0</v>
      </c>
      <c r="CJ84" s="150">
        <f t="shared" si="81"/>
        <v>1</v>
      </c>
      <c r="CK84" s="150">
        <f t="shared" si="84"/>
        <v>1</v>
      </c>
      <c r="CL84" s="150">
        <f t="shared" si="84"/>
        <v>1</v>
      </c>
      <c r="CM84" s="150">
        <f t="shared" si="84"/>
        <v>1</v>
      </c>
      <c r="CN84" s="150">
        <f t="shared" si="84"/>
        <v>0</v>
      </c>
      <c r="CO84" s="150">
        <f t="shared" si="84"/>
        <v>0</v>
      </c>
      <c r="CP84" s="150">
        <f t="shared" si="84"/>
        <v>0</v>
      </c>
      <c r="CQ84" s="150">
        <f t="shared" si="84"/>
        <v>0</v>
      </c>
      <c r="CR84" s="150">
        <f t="shared" si="84"/>
        <v>0</v>
      </c>
      <c r="CS84" s="150">
        <f t="shared" si="84"/>
        <v>0</v>
      </c>
      <c r="CT84" s="150">
        <f t="shared" si="84"/>
        <v>0</v>
      </c>
      <c r="CU84" s="150">
        <f t="shared" si="84"/>
        <v>0</v>
      </c>
      <c r="CV84" s="150">
        <f t="shared" si="84"/>
        <v>0</v>
      </c>
      <c r="CW84" s="150">
        <f t="shared" si="84"/>
        <v>0</v>
      </c>
      <c r="CX84" s="150">
        <f t="shared" si="84"/>
        <v>0</v>
      </c>
      <c r="CY84" s="150">
        <f t="shared" si="84"/>
        <v>0</v>
      </c>
      <c r="CZ84" s="150">
        <f t="shared" si="84"/>
        <v>0</v>
      </c>
      <c r="DA84" s="150">
        <f t="shared" si="79"/>
        <v>0</v>
      </c>
      <c r="DB84" s="150">
        <f t="shared" si="79"/>
        <v>0</v>
      </c>
      <c r="DC84" s="150">
        <f t="shared" si="79"/>
        <v>0</v>
      </c>
      <c r="DD84" s="150">
        <f t="shared" si="79"/>
        <v>0</v>
      </c>
      <c r="DE84" s="150">
        <f t="shared" si="79"/>
        <v>0</v>
      </c>
      <c r="DF84" s="150">
        <f t="shared" si="79"/>
        <v>0</v>
      </c>
      <c r="DG84" s="150">
        <f t="shared" si="79"/>
        <v>0</v>
      </c>
      <c r="DH84" s="150">
        <f t="shared" si="79"/>
        <v>0</v>
      </c>
      <c r="DI84" s="151">
        <f t="shared" si="79"/>
        <v>0</v>
      </c>
      <c r="DK84" s="149">
        <f t="shared" si="82"/>
        <v>0</v>
      </c>
      <c r="DL84" s="150">
        <f t="shared" si="82"/>
        <v>0</v>
      </c>
      <c r="DM84" s="150">
        <f t="shared" si="82"/>
        <v>0</v>
      </c>
      <c r="DN84" s="150">
        <f t="shared" si="82"/>
        <v>0</v>
      </c>
      <c r="DO84" s="150">
        <f t="shared" si="82"/>
        <v>0</v>
      </c>
      <c r="DP84" s="150">
        <f t="shared" si="82"/>
        <v>0</v>
      </c>
      <c r="DQ84" s="150">
        <f t="shared" si="82"/>
        <v>0</v>
      </c>
      <c r="DR84" s="150">
        <f t="shared" si="82"/>
        <v>0</v>
      </c>
      <c r="DS84" s="150">
        <f t="shared" si="82"/>
        <v>0</v>
      </c>
      <c r="DT84" s="150">
        <f t="shared" si="82"/>
        <v>0</v>
      </c>
      <c r="DU84" s="150">
        <f t="shared" si="82"/>
        <v>0</v>
      </c>
      <c r="DV84" s="150">
        <f t="shared" si="82"/>
        <v>0</v>
      </c>
      <c r="DW84" s="150">
        <f t="shared" si="82"/>
        <v>0</v>
      </c>
      <c r="DX84" s="150">
        <f t="shared" si="82"/>
        <v>0</v>
      </c>
      <c r="DY84" s="150">
        <f t="shared" si="82"/>
        <v>0</v>
      </c>
      <c r="DZ84" s="150">
        <f t="shared" si="82"/>
        <v>0</v>
      </c>
      <c r="EA84" s="150">
        <f t="shared" si="85"/>
        <v>0</v>
      </c>
      <c r="EB84" s="150">
        <f t="shared" si="85"/>
        <v>0</v>
      </c>
      <c r="EC84" s="150">
        <f t="shared" si="85"/>
        <v>0</v>
      </c>
      <c r="ED84" s="150">
        <f t="shared" si="85"/>
        <v>0</v>
      </c>
      <c r="EE84" s="150">
        <f t="shared" si="85"/>
        <v>0</v>
      </c>
      <c r="EF84" s="150">
        <f t="shared" si="85"/>
        <v>0</v>
      </c>
      <c r="EG84" s="150">
        <f t="shared" si="85"/>
        <v>0</v>
      </c>
      <c r="EH84" s="150">
        <f t="shared" si="85"/>
        <v>0</v>
      </c>
      <c r="EI84" s="150">
        <f t="shared" si="85"/>
        <v>0</v>
      </c>
      <c r="EJ84" s="150">
        <f t="shared" si="85"/>
        <v>0</v>
      </c>
      <c r="EK84" s="150">
        <f t="shared" si="85"/>
        <v>0</v>
      </c>
      <c r="EL84" s="150">
        <f t="shared" si="85"/>
        <v>0</v>
      </c>
      <c r="EM84" s="150">
        <f t="shared" si="85"/>
        <v>0</v>
      </c>
      <c r="EN84" s="150">
        <f t="shared" si="85"/>
        <v>0</v>
      </c>
      <c r="EO84" s="150">
        <f t="shared" si="85"/>
        <v>0</v>
      </c>
      <c r="EP84" s="150">
        <f t="shared" si="85"/>
        <v>0</v>
      </c>
      <c r="EQ84" s="150">
        <f t="shared" si="80"/>
        <v>0</v>
      </c>
      <c r="ER84" s="150">
        <f t="shared" si="80"/>
        <v>0</v>
      </c>
      <c r="ES84" s="150">
        <f t="shared" si="80"/>
        <v>0</v>
      </c>
      <c r="ET84" s="150">
        <f t="shared" si="80"/>
        <v>0</v>
      </c>
      <c r="EU84" s="150">
        <f t="shared" si="80"/>
        <v>0</v>
      </c>
      <c r="EV84" s="150">
        <f t="shared" si="80"/>
        <v>0</v>
      </c>
      <c r="EW84" s="150">
        <f t="shared" si="80"/>
        <v>0</v>
      </c>
      <c r="EX84" s="150">
        <f t="shared" si="80"/>
        <v>0</v>
      </c>
      <c r="EY84" s="151">
        <f t="shared" si="80"/>
        <v>0</v>
      </c>
      <c r="FA84" s="152" t="str">
        <f t="shared" si="70"/>
        <v>Non Compliance</v>
      </c>
      <c r="FB84" s="152" t="str">
        <f t="shared" si="71"/>
        <v>Compliance</v>
      </c>
      <c r="FC84" s="152" t="str">
        <f t="shared" si="72"/>
        <v>Compliance</v>
      </c>
      <c r="FD84" s="1">
        <f>VLOOKUP(C84,[2]SALARY!$B$9:$H$110,7,0)</f>
        <v>25</v>
      </c>
      <c r="FE84" s="68">
        <f t="shared" si="83"/>
        <v>0</v>
      </c>
    </row>
    <row r="85" spans="2:161" ht="20.100000000000001" customHeight="1" thickBot="1" x14ac:dyDescent="0.3">
      <c r="B85" s="42">
        <v>72</v>
      </c>
      <c r="C85" s="100">
        <v>6579</v>
      </c>
      <c r="D85" s="44" t="s">
        <v>109</v>
      </c>
      <c r="E85" s="99" t="s">
        <v>118</v>
      </c>
      <c r="F85" s="18" t="str">
        <f>IFERROR(VLOOKUP(E85,'[1]Designation with Pershift Cost'!$B$3:$C$25,2,0),"")</f>
        <v/>
      </c>
      <c r="G85" s="46" t="s">
        <v>12</v>
      </c>
      <c r="H85" s="46" t="s">
        <v>12</v>
      </c>
      <c r="I85" s="46" t="s">
        <v>12</v>
      </c>
      <c r="J85" s="46" t="s">
        <v>26</v>
      </c>
      <c r="K85" s="46" t="s">
        <v>12</v>
      </c>
      <c r="L85" s="46" t="s">
        <v>12</v>
      </c>
      <c r="M85" s="133" t="s">
        <v>12</v>
      </c>
      <c r="N85" s="46" t="s">
        <v>12</v>
      </c>
      <c r="O85" s="133" t="s">
        <v>12</v>
      </c>
      <c r="P85" s="46" t="s">
        <v>12</v>
      </c>
      <c r="Q85" s="47" t="s">
        <v>26</v>
      </c>
      <c r="R85" s="47" t="s">
        <v>12</v>
      </c>
      <c r="S85" s="47" t="s">
        <v>12</v>
      </c>
      <c r="T85" s="47" t="s">
        <v>12</v>
      </c>
      <c r="U85" s="47" t="s">
        <v>12</v>
      </c>
      <c r="V85" s="47" t="s">
        <v>12</v>
      </c>
      <c r="W85" s="47" t="s">
        <v>12</v>
      </c>
      <c r="X85" s="47" t="s">
        <v>26</v>
      </c>
      <c r="Y85" s="47" t="s">
        <v>12</v>
      </c>
      <c r="Z85" s="47" t="s">
        <v>12</v>
      </c>
      <c r="AA85" s="47" t="s">
        <v>12</v>
      </c>
      <c r="AB85" s="47" t="s">
        <v>12</v>
      </c>
      <c r="AC85" s="47" t="s">
        <v>12</v>
      </c>
      <c r="AD85" s="47" t="s">
        <v>12</v>
      </c>
      <c r="AE85" s="47" t="s">
        <v>26</v>
      </c>
      <c r="AF85" s="47" t="s">
        <v>12</v>
      </c>
      <c r="AG85" s="47" t="s">
        <v>12</v>
      </c>
      <c r="AH85" s="47" t="s">
        <v>12</v>
      </c>
      <c r="AI85" s="47" t="s">
        <v>12</v>
      </c>
      <c r="AJ85" s="47" t="s">
        <v>12</v>
      </c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8">
        <f t="shared" si="55"/>
        <v>0</v>
      </c>
      <c r="AX85" s="48">
        <f t="shared" si="56"/>
        <v>0</v>
      </c>
      <c r="AY85" s="48">
        <f t="shared" si="57"/>
        <v>26</v>
      </c>
      <c r="AZ85" s="48">
        <f t="shared" si="58"/>
        <v>0</v>
      </c>
      <c r="BA85" s="48">
        <f t="shared" si="59"/>
        <v>0</v>
      </c>
      <c r="BB85" s="48">
        <f t="shared" si="60"/>
        <v>0</v>
      </c>
      <c r="BC85" s="48">
        <f t="shared" si="61"/>
        <v>0</v>
      </c>
      <c r="BD85" s="48">
        <f t="shared" si="62"/>
        <v>0</v>
      </c>
      <c r="BE85" s="48">
        <f t="shared" si="63"/>
        <v>0</v>
      </c>
      <c r="BF85" s="48">
        <f t="shared" si="64"/>
        <v>0</v>
      </c>
      <c r="BG85" s="48">
        <f t="shared" si="65"/>
        <v>0</v>
      </c>
      <c r="BH85" s="48">
        <f t="shared" si="66"/>
        <v>0</v>
      </c>
      <c r="BI85" s="48">
        <f t="shared" si="67"/>
        <v>0</v>
      </c>
      <c r="BJ85" s="48">
        <f t="shared" si="73"/>
        <v>0</v>
      </c>
      <c r="BK85" s="47"/>
      <c r="BL85" s="47"/>
      <c r="BM85" s="48">
        <f t="shared" si="74"/>
        <v>4</v>
      </c>
      <c r="BN85" s="48">
        <f t="shared" si="75"/>
        <v>0</v>
      </c>
      <c r="BO85" s="49">
        <f t="shared" si="76"/>
        <v>26</v>
      </c>
      <c r="BP85" s="50">
        <f t="shared" si="68"/>
        <v>30</v>
      </c>
      <c r="BQ85" s="51">
        <f t="shared" si="50"/>
        <v>0</v>
      </c>
      <c r="BR85" s="51">
        <f t="shared" si="69"/>
        <v>0</v>
      </c>
      <c r="BS85" s="52"/>
      <c r="BU85" s="53">
        <f t="shared" si="81"/>
        <v>0</v>
      </c>
      <c r="BV85" s="54">
        <f t="shared" si="81"/>
        <v>0</v>
      </c>
      <c r="BW85" s="54">
        <f t="shared" si="81"/>
        <v>0</v>
      </c>
      <c r="BX85" s="54">
        <f t="shared" si="81"/>
        <v>0</v>
      </c>
      <c r="BY85" s="54">
        <f t="shared" si="81"/>
        <v>0</v>
      </c>
      <c r="BZ85" s="54">
        <f t="shared" si="81"/>
        <v>0</v>
      </c>
      <c r="CA85" s="54">
        <f t="shared" si="81"/>
        <v>0</v>
      </c>
      <c r="CB85" s="54">
        <f t="shared" si="81"/>
        <v>0</v>
      </c>
      <c r="CC85" s="54">
        <f t="shared" si="81"/>
        <v>0</v>
      </c>
      <c r="CD85" s="54">
        <f t="shared" si="81"/>
        <v>0</v>
      </c>
      <c r="CE85" s="54">
        <f t="shared" si="81"/>
        <v>0</v>
      </c>
      <c r="CF85" s="54">
        <f t="shared" si="81"/>
        <v>0</v>
      </c>
      <c r="CG85" s="54">
        <f t="shared" si="81"/>
        <v>0</v>
      </c>
      <c r="CH85" s="54">
        <f t="shared" si="81"/>
        <v>0</v>
      </c>
      <c r="CI85" s="54">
        <f t="shared" si="81"/>
        <v>0</v>
      </c>
      <c r="CJ85" s="54">
        <f t="shared" si="81"/>
        <v>0</v>
      </c>
      <c r="CK85" s="54">
        <f t="shared" si="84"/>
        <v>0</v>
      </c>
      <c r="CL85" s="54">
        <f t="shared" si="84"/>
        <v>0</v>
      </c>
      <c r="CM85" s="54">
        <f t="shared" si="84"/>
        <v>0</v>
      </c>
      <c r="CN85" s="54">
        <f t="shared" si="84"/>
        <v>0</v>
      </c>
      <c r="CO85" s="54">
        <f t="shared" si="84"/>
        <v>0</v>
      </c>
      <c r="CP85" s="54">
        <f t="shared" si="84"/>
        <v>0</v>
      </c>
      <c r="CQ85" s="54">
        <f t="shared" si="84"/>
        <v>0</v>
      </c>
      <c r="CR85" s="54">
        <f t="shared" si="84"/>
        <v>0</v>
      </c>
      <c r="CS85" s="54">
        <f t="shared" si="84"/>
        <v>0</v>
      </c>
      <c r="CT85" s="54">
        <f t="shared" si="84"/>
        <v>0</v>
      </c>
      <c r="CU85" s="54">
        <f t="shared" si="84"/>
        <v>0</v>
      </c>
      <c r="CV85" s="54">
        <f t="shared" si="84"/>
        <v>0</v>
      </c>
      <c r="CW85" s="54">
        <f t="shared" si="84"/>
        <v>0</v>
      </c>
      <c r="CX85" s="54">
        <f t="shared" si="84"/>
        <v>0</v>
      </c>
      <c r="CY85" s="54">
        <f t="shared" si="84"/>
        <v>0</v>
      </c>
      <c r="CZ85" s="54">
        <f t="shared" si="84"/>
        <v>0</v>
      </c>
      <c r="DA85" s="54">
        <f t="shared" si="79"/>
        <v>0</v>
      </c>
      <c r="DB85" s="54">
        <f t="shared" si="79"/>
        <v>0</v>
      </c>
      <c r="DC85" s="54">
        <f t="shared" si="79"/>
        <v>0</v>
      </c>
      <c r="DD85" s="54">
        <f t="shared" si="79"/>
        <v>0</v>
      </c>
      <c r="DE85" s="54">
        <f t="shared" si="79"/>
        <v>0</v>
      </c>
      <c r="DF85" s="54">
        <f t="shared" si="79"/>
        <v>0</v>
      </c>
      <c r="DG85" s="54">
        <f t="shared" si="79"/>
        <v>0</v>
      </c>
      <c r="DH85" s="54">
        <f t="shared" si="79"/>
        <v>0</v>
      </c>
      <c r="DI85" s="55">
        <f t="shared" si="79"/>
        <v>0</v>
      </c>
      <c r="DK85" s="53">
        <f t="shared" si="82"/>
        <v>0</v>
      </c>
      <c r="DL85" s="54">
        <f t="shared" si="82"/>
        <v>0</v>
      </c>
      <c r="DM85" s="54">
        <f t="shared" si="82"/>
        <v>0</v>
      </c>
      <c r="DN85" s="54">
        <f t="shared" si="82"/>
        <v>0</v>
      </c>
      <c r="DO85" s="54">
        <f t="shared" si="82"/>
        <v>0</v>
      </c>
      <c r="DP85" s="54">
        <f t="shared" si="82"/>
        <v>0</v>
      </c>
      <c r="DQ85" s="54">
        <f t="shared" si="82"/>
        <v>0</v>
      </c>
      <c r="DR85" s="54">
        <f t="shared" si="82"/>
        <v>0</v>
      </c>
      <c r="DS85" s="54">
        <f t="shared" si="82"/>
        <v>0</v>
      </c>
      <c r="DT85" s="54">
        <f t="shared" si="82"/>
        <v>0</v>
      </c>
      <c r="DU85" s="54">
        <f t="shared" si="82"/>
        <v>0</v>
      </c>
      <c r="DV85" s="54">
        <f t="shared" si="82"/>
        <v>0</v>
      </c>
      <c r="DW85" s="54">
        <f t="shared" si="82"/>
        <v>0</v>
      </c>
      <c r="DX85" s="54">
        <f t="shared" si="82"/>
        <v>0</v>
      </c>
      <c r="DY85" s="54">
        <f t="shared" si="82"/>
        <v>0</v>
      </c>
      <c r="DZ85" s="54">
        <f t="shared" si="82"/>
        <v>0</v>
      </c>
      <c r="EA85" s="54">
        <f t="shared" si="85"/>
        <v>0</v>
      </c>
      <c r="EB85" s="54">
        <f t="shared" si="85"/>
        <v>0</v>
      </c>
      <c r="EC85" s="54">
        <f t="shared" si="85"/>
        <v>0</v>
      </c>
      <c r="ED85" s="54">
        <f t="shared" si="85"/>
        <v>0</v>
      </c>
      <c r="EE85" s="54">
        <f t="shared" si="85"/>
        <v>0</v>
      </c>
      <c r="EF85" s="54">
        <f t="shared" si="85"/>
        <v>0</v>
      </c>
      <c r="EG85" s="54">
        <f t="shared" si="85"/>
        <v>0</v>
      </c>
      <c r="EH85" s="54">
        <f t="shared" si="85"/>
        <v>0</v>
      </c>
      <c r="EI85" s="54">
        <f t="shared" si="85"/>
        <v>0</v>
      </c>
      <c r="EJ85" s="54">
        <f t="shared" si="85"/>
        <v>0</v>
      </c>
      <c r="EK85" s="54">
        <f t="shared" si="85"/>
        <v>0</v>
      </c>
      <c r="EL85" s="54">
        <f t="shared" si="85"/>
        <v>0</v>
      </c>
      <c r="EM85" s="54">
        <f t="shared" si="85"/>
        <v>0</v>
      </c>
      <c r="EN85" s="54">
        <f t="shared" si="85"/>
        <v>0</v>
      </c>
      <c r="EO85" s="54">
        <f t="shared" si="85"/>
        <v>0</v>
      </c>
      <c r="EP85" s="54">
        <f t="shared" si="85"/>
        <v>0</v>
      </c>
      <c r="EQ85" s="54">
        <f t="shared" si="80"/>
        <v>0</v>
      </c>
      <c r="ER85" s="54">
        <f t="shared" si="80"/>
        <v>0</v>
      </c>
      <c r="ES85" s="54">
        <f t="shared" si="80"/>
        <v>0</v>
      </c>
      <c r="ET85" s="54">
        <f t="shared" si="80"/>
        <v>0</v>
      </c>
      <c r="EU85" s="54">
        <f t="shared" si="80"/>
        <v>0</v>
      </c>
      <c r="EV85" s="54">
        <f t="shared" si="80"/>
        <v>0</v>
      </c>
      <c r="EW85" s="54">
        <f t="shared" si="80"/>
        <v>0</v>
      </c>
      <c r="EX85" s="54">
        <f t="shared" si="80"/>
        <v>0</v>
      </c>
      <c r="EY85" s="55">
        <f t="shared" si="80"/>
        <v>0</v>
      </c>
      <c r="FA85" s="56" t="str">
        <f t="shared" si="70"/>
        <v>Compliance</v>
      </c>
      <c r="FB85" s="56" t="str">
        <f t="shared" si="71"/>
        <v>Compliance</v>
      </c>
      <c r="FC85" s="56" t="str">
        <f t="shared" si="72"/>
        <v>Compliance</v>
      </c>
      <c r="FD85" s="1">
        <f>VLOOKUP(C85,[2]SALARY!$B$9:$H$110,7,0)</f>
        <v>26</v>
      </c>
      <c r="FE85" s="68">
        <f t="shared" si="83"/>
        <v>0</v>
      </c>
    </row>
    <row r="86" spans="2:161" s="148" customFormat="1" ht="20.100000000000001" customHeight="1" thickBot="1" x14ac:dyDescent="0.3">
      <c r="B86" s="42">
        <v>73</v>
      </c>
      <c r="C86" s="153">
        <v>6454</v>
      </c>
      <c r="D86" s="138" t="s">
        <v>110</v>
      </c>
      <c r="E86" s="154" t="s">
        <v>118</v>
      </c>
      <c r="F86" s="140" t="str">
        <f>IFERROR(VLOOKUP(E86,'[1]Designation with Pershift Cost'!$B$3:$C$25,2,0),"")</f>
        <v/>
      </c>
      <c r="G86" s="141" t="s">
        <v>11</v>
      </c>
      <c r="H86" s="141" t="s">
        <v>11</v>
      </c>
      <c r="I86" s="141" t="s">
        <v>11</v>
      </c>
      <c r="J86" s="141" t="s">
        <v>10</v>
      </c>
      <c r="K86" s="141" t="s">
        <v>11</v>
      </c>
      <c r="L86" s="141" t="s">
        <v>26</v>
      </c>
      <c r="M86" s="141" t="s">
        <v>10</v>
      </c>
      <c r="N86" s="141" t="s">
        <v>10</v>
      </c>
      <c r="O86" s="141" t="s">
        <v>27</v>
      </c>
      <c r="P86" s="141" t="s">
        <v>10</v>
      </c>
      <c r="Q86" s="142" t="s">
        <v>10</v>
      </c>
      <c r="R86" s="142" t="s">
        <v>10</v>
      </c>
      <c r="S86" s="142" t="s">
        <v>10</v>
      </c>
      <c r="T86" s="142" t="s">
        <v>12</v>
      </c>
      <c r="U86" s="142" t="s">
        <v>26</v>
      </c>
      <c r="V86" s="142" t="s">
        <v>27</v>
      </c>
      <c r="W86" s="142" t="s">
        <v>12</v>
      </c>
      <c r="X86" s="142" t="s">
        <v>12</v>
      </c>
      <c r="Y86" s="142" t="s">
        <v>12</v>
      </c>
      <c r="Z86" s="142" t="s">
        <v>27</v>
      </c>
      <c r="AA86" s="142" t="s">
        <v>12</v>
      </c>
      <c r="AB86" s="142" t="s">
        <v>12</v>
      </c>
      <c r="AC86" s="142" t="s">
        <v>26</v>
      </c>
      <c r="AD86" s="142" t="s">
        <v>12</v>
      </c>
      <c r="AE86" s="142" t="s">
        <v>12</v>
      </c>
      <c r="AF86" s="142" t="s">
        <v>27</v>
      </c>
      <c r="AG86" s="142" t="s">
        <v>11</v>
      </c>
      <c r="AH86" s="142" t="s">
        <v>11</v>
      </c>
      <c r="AI86" s="142" t="s">
        <v>27</v>
      </c>
      <c r="AJ86" s="142" t="s">
        <v>11</v>
      </c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3">
        <f t="shared" si="55"/>
        <v>7</v>
      </c>
      <c r="AX86" s="143">
        <f t="shared" si="56"/>
        <v>7</v>
      </c>
      <c r="AY86" s="143">
        <f t="shared" si="57"/>
        <v>8</v>
      </c>
      <c r="AZ86" s="143">
        <f t="shared" si="58"/>
        <v>0</v>
      </c>
      <c r="BA86" s="143">
        <f t="shared" si="59"/>
        <v>0</v>
      </c>
      <c r="BB86" s="143">
        <f t="shared" si="60"/>
        <v>0</v>
      </c>
      <c r="BC86" s="143">
        <f t="shared" si="61"/>
        <v>0</v>
      </c>
      <c r="BD86" s="143">
        <f t="shared" si="62"/>
        <v>0</v>
      </c>
      <c r="BE86" s="143">
        <f t="shared" si="63"/>
        <v>0</v>
      </c>
      <c r="BF86" s="143">
        <f t="shared" si="64"/>
        <v>0</v>
      </c>
      <c r="BG86" s="143">
        <f t="shared" si="65"/>
        <v>0</v>
      </c>
      <c r="BH86" s="143">
        <f t="shared" si="66"/>
        <v>0</v>
      </c>
      <c r="BI86" s="143">
        <f t="shared" si="67"/>
        <v>0</v>
      </c>
      <c r="BJ86" s="143">
        <f t="shared" si="73"/>
        <v>0</v>
      </c>
      <c r="BK86" s="142"/>
      <c r="BL86" s="142"/>
      <c r="BM86" s="143">
        <f t="shared" si="74"/>
        <v>3</v>
      </c>
      <c r="BN86" s="143">
        <f t="shared" si="75"/>
        <v>5</v>
      </c>
      <c r="BO86" s="144">
        <f t="shared" si="76"/>
        <v>22</v>
      </c>
      <c r="BP86" s="145">
        <f t="shared" si="68"/>
        <v>30</v>
      </c>
      <c r="BQ86" s="146">
        <f t="shared" si="50"/>
        <v>0</v>
      </c>
      <c r="BR86" s="146">
        <f t="shared" si="69"/>
        <v>0</v>
      </c>
      <c r="BS86" s="147"/>
      <c r="BU86" s="149">
        <f t="shared" si="81"/>
        <v>0</v>
      </c>
      <c r="BV86" s="150">
        <f t="shared" si="81"/>
        <v>0</v>
      </c>
      <c r="BW86" s="150">
        <f t="shared" si="81"/>
        <v>0</v>
      </c>
      <c r="BX86" s="150">
        <f t="shared" si="81"/>
        <v>0</v>
      </c>
      <c r="BY86" s="150">
        <f t="shared" si="81"/>
        <v>0</v>
      </c>
      <c r="BZ86" s="150">
        <f t="shared" si="81"/>
        <v>0</v>
      </c>
      <c r="CA86" s="150">
        <f t="shared" si="81"/>
        <v>1</v>
      </c>
      <c r="CB86" s="150">
        <f t="shared" si="81"/>
        <v>1</v>
      </c>
      <c r="CC86" s="150">
        <f t="shared" si="81"/>
        <v>0</v>
      </c>
      <c r="CD86" s="150">
        <f t="shared" si="81"/>
        <v>0</v>
      </c>
      <c r="CE86" s="150">
        <f t="shared" si="81"/>
        <v>0</v>
      </c>
      <c r="CF86" s="150">
        <f t="shared" si="81"/>
        <v>0</v>
      </c>
      <c r="CG86" s="150">
        <f t="shared" si="81"/>
        <v>0</v>
      </c>
      <c r="CH86" s="150">
        <f t="shared" si="81"/>
        <v>0</v>
      </c>
      <c r="CI86" s="150">
        <f t="shared" si="81"/>
        <v>0</v>
      </c>
      <c r="CJ86" s="150">
        <f t="shared" si="81"/>
        <v>1</v>
      </c>
      <c r="CK86" s="150">
        <f t="shared" si="84"/>
        <v>0</v>
      </c>
      <c r="CL86" s="150">
        <f t="shared" si="84"/>
        <v>0</v>
      </c>
      <c r="CM86" s="150">
        <f t="shared" si="84"/>
        <v>0</v>
      </c>
      <c r="CN86" s="150">
        <f t="shared" si="84"/>
        <v>0</v>
      </c>
      <c r="CO86" s="150">
        <f t="shared" si="84"/>
        <v>0</v>
      </c>
      <c r="CP86" s="150">
        <f t="shared" si="84"/>
        <v>0</v>
      </c>
      <c r="CQ86" s="150">
        <f t="shared" si="84"/>
        <v>0</v>
      </c>
      <c r="CR86" s="150">
        <f t="shared" si="84"/>
        <v>1</v>
      </c>
      <c r="CS86" s="150">
        <f t="shared" si="84"/>
        <v>0</v>
      </c>
      <c r="CT86" s="150">
        <f t="shared" si="84"/>
        <v>0</v>
      </c>
      <c r="CU86" s="150">
        <f t="shared" si="84"/>
        <v>0</v>
      </c>
      <c r="CV86" s="150">
        <f t="shared" si="84"/>
        <v>0</v>
      </c>
      <c r="CW86" s="150">
        <f t="shared" si="84"/>
        <v>0</v>
      </c>
      <c r="CX86" s="150">
        <f t="shared" si="84"/>
        <v>0</v>
      </c>
      <c r="CY86" s="150">
        <f t="shared" si="84"/>
        <v>0</v>
      </c>
      <c r="CZ86" s="150">
        <f t="shared" si="84"/>
        <v>0</v>
      </c>
      <c r="DA86" s="150">
        <f t="shared" si="79"/>
        <v>0</v>
      </c>
      <c r="DB86" s="150">
        <f t="shared" si="79"/>
        <v>0</v>
      </c>
      <c r="DC86" s="150">
        <f t="shared" si="79"/>
        <v>0</v>
      </c>
      <c r="DD86" s="150">
        <f t="shared" si="79"/>
        <v>0</v>
      </c>
      <c r="DE86" s="150">
        <f t="shared" si="79"/>
        <v>0</v>
      </c>
      <c r="DF86" s="150">
        <f t="shared" si="79"/>
        <v>0</v>
      </c>
      <c r="DG86" s="150">
        <f t="shared" si="79"/>
        <v>0</v>
      </c>
      <c r="DH86" s="150">
        <f t="shared" si="79"/>
        <v>0</v>
      </c>
      <c r="DI86" s="151">
        <f t="shared" si="79"/>
        <v>0</v>
      </c>
      <c r="DK86" s="149">
        <f t="shared" si="82"/>
        <v>0</v>
      </c>
      <c r="DL86" s="150">
        <f t="shared" si="82"/>
        <v>0</v>
      </c>
      <c r="DM86" s="150">
        <f t="shared" si="82"/>
        <v>0</v>
      </c>
      <c r="DN86" s="150">
        <f t="shared" si="82"/>
        <v>0</v>
      </c>
      <c r="DO86" s="150">
        <f t="shared" si="82"/>
        <v>0</v>
      </c>
      <c r="DP86" s="150">
        <f t="shared" si="82"/>
        <v>0</v>
      </c>
      <c r="DQ86" s="150">
        <f t="shared" si="82"/>
        <v>0</v>
      </c>
      <c r="DR86" s="150">
        <f t="shared" si="82"/>
        <v>0</v>
      </c>
      <c r="DS86" s="150">
        <f t="shared" si="82"/>
        <v>0</v>
      </c>
      <c r="DT86" s="150">
        <f t="shared" si="82"/>
        <v>0</v>
      </c>
      <c r="DU86" s="150">
        <f t="shared" si="82"/>
        <v>0</v>
      </c>
      <c r="DV86" s="150">
        <f t="shared" si="82"/>
        <v>0</v>
      </c>
      <c r="DW86" s="150">
        <f t="shared" si="82"/>
        <v>0</v>
      </c>
      <c r="DX86" s="150">
        <f t="shared" si="82"/>
        <v>0</v>
      </c>
      <c r="DY86" s="150">
        <f t="shared" si="82"/>
        <v>0</v>
      </c>
      <c r="DZ86" s="150">
        <f t="shared" si="82"/>
        <v>0</v>
      </c>
      <c r="EA86" s="150">
        <f t="shared" si="85"/>
        <v>0</v>
      </c>
      <c r="EB86" s="150">
        <f t="shared" si="85"/>
        <v>0</v>
      </c>
      <c r="EC86" s="150">
        <f t="shared" si="85"/>
        <v>0</v>
      </c>
      <c r="ED86" s="150">
        <f t="shared" si="85"/>
        <v>0</v>
      </c>
      <c r="EE86" s="150">
        <f t="shared" si="85"/>
        <v>0</v>
      </c>
      <c r="EF86" s="150">
        <f t="shared" si="85"/>
        <v>0</v>
      </c>
      <c r="EG86" s="150">
        <f t="shared" si="85"/>
        <v>0</v>
      </c>
      <c r="EH86" s="150">
        <f t="shared" si="85"/>
        <v>0</v>
      </c>
      <c r="EI86" s="150">
        <f t="shared" si="85"/>
        <v>0</v>
      </c>
      <c r="EJ86" s="150">
        <f t="shared" si="85"/>
        <v>0</v>
      </c>
      <c r="EK86" s="150">
        <f t="shared" si="85"/>
        <v>0</v>
      </c>
      <c r="EL86" s="150">
        <f t="shared" si="85"/>
        <v>0</v>
      </c>
      <c r="EM86" s="150">
        <f t="shared" si="85"/>
        <v>0</v>
      </c>
      <c r="EN86" s="150">
        <f t="shared" si="85"/>
        <v>0</v>
      </c>
      <c r="EO86" s="150">
        <f t="shared" si="85"/>
        <v>0</v>
      </c>
      <c r="EP86" s="150">
        <f t="shared" si="85"/>
        <v>0</v>
      </c>
      <c r="EQ86" s="150">
        <f t="shared" si="80"/>
        <v>0</v>
      </c>
      <c r="ER86" s="150">
        <f t="shared" si="80"/>
        <v>0</v>
      </c>
      <c r="ES86" s="150">
        <f t="shared" si="80"/>
        <v>0</v>
      </c>
      <c r="ET86" s="150">
        <f t="shared" si="80"/>
        <v>0</v>
      </c>
      <c r="EU86" s="150">
        <f t="shared" si="80"/>
        <v>0</v>
      </c>
      <c r="EV86" s="150">
        <f t="shared" si="80"/>
        <v>0</v>
      </c>
      <c r="EW86" s="150">
        <f t="shared" si="80"/>
        <v>0</v>
      </c>
      <c r="EX86" s="150">
        <f t="shared" si="80"/>
        <v>0</v>
      </c>
      <c r="EY86" s="151">
        <f t="shared" si="80"/>
        <v>0</v>
      </c>
      <c r="FA86" s="152" t="str">
        <f t="shared" si="70"/>
        <v>Non Compliance</v>
      </c>
      <c r="FB86" s="152" t="str">
        <f t="shared" si="71"/>
        <v>Compliance</v>
      </c>
      <c r="FC86" s="152" t="str">
        <f t="shared" si="72"/>
        <v>Compliance</v>
      </c>
      <c r="FD86" s="1">
        <f>VLOOKUP(C86,[2]SALARY!$B$9:$H$110,7,0)</f>
        <v>22</v>
      </c>
      <c r="FE86" s="68">
        <f t="shared" si="83"/>
        <v>0</v>
      </c>
    </row>
    <row r="87" spans="2:161" s="148" customFormat="1" ht="20.100000000000001" customHeight="1" thickBot="1" x14ac:dyDescent="0.3">
      <c r="B87" s="42">
        <v>74</v>
      </c>
      <c r="C87" s="153">
        <v>5287</v>
      </c>
      <c r="D87" s="155" t="s">
        <v>111</v>
      </c>
      <c r="E87" s="154" t="s">
        <v>118</v>
      </c>
      <c r="F87" s="140" t="str">
        <f>IFERROR(VLOOKUP(E87,'[1]Designation with Pershift Cost'!$B$3:$C$25,2,0),"")</f>
        <v/>
      </c>
      <c r="G87" s="141" t="s">
        <v>10</v>
      </c>
      <c r="H87" s="141" t="s">
        <v>10</v>
      </c>
      <c r="I87" s="141" t="s">
        <v>10</v>
      </c>
      <c r="J87" s="141" t="s">
        <v>10</v>
      </c>
      <c r="K87" s="141" t="s">
        <v>10</v>
      </c>
      <c r="L87" s="141" t="s">
        <v>10</v>
      </c>
      <c r="M87" s="141" t="s">
        <v>26</v>
      </c>
      <c r="N87" s="141" t="s">
        <v>27</v>
      </c>
      <c r="O87" s="141" t="s">
        <v>27</v>
      </c>
      <c r="P87" s="141" t="s">
        <v>27</v>
      </c>
      <c r="Q87" s="142" t="s">
        <v>10</v>
      </c>
      <c r="R87" s="142" t="s">
        <v>10</v>
      </c>
      <c r="S87" s="142" t="s">
        <v>10</v>
      </c>
      <c r="T87" s="142" t="s">
        <v>27</v>
      </c>
      <c r="U87" s="142" t="s">
        <v>10</v>
      </c>
      <c r="V87" s="142" t="s">
        <v>10</v>
      </c>
      <c r="W87" s="142" t="s">
        <v>10</v>
      </c>
      <c r="X87" s="142" t="s">
        <v>10</v>
      </c>
      <c r="Y87" s="142" t="s">
        <v>26</v>
      </c>
      <c r="Z87" s="142" t="s">
        <v>10</v>
      </c>
      <c r="AA87" s="142" t="s">
        <v>10</v>
      </c>
      <c r="AB87" s="142" t="s">
        <v>10</v>
      </c>
      <c r="AC87" s="142" t="s">
        <v>10</v>
      </c>
      <c r="AD87" s="142" t="s">
        <v>10</v>
      </c>
      <c r="AE87" s="142" t="s">
        <v>10</v>
      </c>
      <c r="AF87" s="142" t="s">
        <v>12</v>
      </c>
      <c r="AG87" s="142" t="s">
        <v>26</v>
      </c>
      <c r="AH87" s="142" t="s">
        <v>12</v>
      </c>
      <c r="AI87" s="142" t="s">
        <v>12</v>
      </c>
      <c r="AJ87" s="142" t="s">
        <v>11</v>
      </c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3">
        <f t="shared" si="55"/>
        <v>19</v>
      </c>
      <c r="AX87" s="143">
        <f t="shared" si="56"/>
        <v>1</v>
      </c>
      <c r="AY87" s="143">
        <f t="shared" si="57"/>
        <v>3</v>
      </c>
      <c r="AZ87" s="143">
        <f t="shared" si="58"/>
        <v>0</v>
      </c>
      <c r="BA87" s="143">
        <f t="shared" si="59"/>
        <v>0</v>
      </c>
      <c r="BB87" s="143">
        <f t="shared" si="60"/>
        <v>0</v>
      </c>
      <c r="BC87" s="143">
        <f t="shared" si="61"/>
        <v>0</v>
      </c>
      <c r="BD87" s="143">
        <f t="shared" si="62"/>
        <v>0</v>
      </c>
      <c r="BE87" s="143">
        <f t="shared" si="63"/>
        <v>0</v>
      </c>
      <c r="BF87" s="143">
        <f t="shared" si="64"/>
        <v>0</v>
      </c>
      <c r="BG87" s="143">
        <f t="shared" si="65"/>
        <v>0</v>
      </c>
      <c r="BH87" s="143">
        <f t="shared" si="66"/>
        <v>0</v>
      </c>
      <c r="BI87" s="143">
        <f t="shared" si="67"/>
        <v>0</v>
      </c>
      <c r="BJ87" s="143">
        <f t="shared" si="73"/>
        <v>0</v>
      </c>
      <c r="BK87" s="142"/>
      <c r="BL87" s="142"/>
      <c r="BM87" s="143">
        <f t="shared" si="74"/>
        <v>3</v>
      </c>
      <c r="BN87" s="143">
        <f t="shared" si="75"/>
        <v>4</v>
      </c>
      <c r="BO87" s="144">
        <f t="shared" si="76"/>
        <v>23</v>
      </c>
      <c r="BP87" s="145">
        <f t="shared" si="68"/>
        <v>30</v>
      </c>
      <c r="BQ87" s="146">
        <f t="shared" si="50"/>
        <v>0</v>
      </c>
      <c r="BR87" s="146">
        <f t="shared" si="69"/>
        <v>0</v>
      </c>
      <c r="BS87" s="147"/>
      <c r="BU87" s="149">
        <f t="shared" si="81"/>
        <v>0</v>
      </c>
      <c r="BV87" s="150">
        <f t="shared" si="81"/>
        <v>0</v>
      </c>
      <c r="BW87" s="150">
        <f t="shared" si="81"/>
        <v>0</v>
      </c>
      <c r="BX87" s="150">
        <f t="shared" si="81"/>
        <v>0</v>
      </c>
      <c r="BY87" s="150">
        <f t="shared" si="81"/>
        <v>0</v>
      </c>
      <c r="BZ87" s="150">
        <f t="shared" si="81"/>
        <v>0</v>
      </c>
      <c r="CA87" s="150">
        <f t="shared" si="81"/>
        <v>0</v>
      </c>
      <c r="CB87" s="150">
        <f t="shared" si="81"/>
        <v>1</v>
      </c>
      <c r="CC87" s="150">
        <f t="shared" si="81"/>
        <v>1</v>
      </c>
      <c r="CD87" s="150">
        <f t="shared" si="81"/>
        <v>1</v>
      </c>
      <c r="CE87" s="150">
        <f t="shared" si="81"/>
        <v>1</v>
      </c>
      <c r="CF87" s="150">
        <f t="shared" si="81"/>
        <v>1</v>
      </c>
      <c r="CG87" s="150">
        <f t="shared" si="81"/>
        <v>0</v>
      </c>
      <c r="CH87" s="150">
        <f t="shared" si="81"/>
        <v>0</v>
      </c>
      <c r="CI87" s="150">
        <f t="shared" si="81"/>
        <v>0</v>
      </c>
      <c r="CJ87" s="150">
        <f t="shared" si="81"/>
        <v>0</v>
      </c>
      <c r="CK87" s="150">
        <f t="shared" si="84"/>
        <v>0</v>
      </c>
      <c r="CL87" s="150">
        <f t="shared" si="84"/>
        <v>0</v>
      </c>
      <c r="CM87" s="150">
        <f t="shared" si="84"/>
        <v>0</v>
      </c>
      <c r="CN87" s="150">
        <f t="shared" si="84"/>
        <v>1</v>
      </c>
      <c r="CO87" s="150">
        <f t="shared" si="84"/>
        <v>0</v>
      </c>
      <c r="CP87" s="150">
        <f t="shared" si="84"/>
        <v>0</v>
      </c>
      <c r="CQ87" s="150">
        <f t="shared" si="84"/>
        <v>0</v>
      </c>
      <c r="CR87" s="150">
        <f t="shared" si="84"/>
        <v>0</v>
      </c>
      <c r="CS87" s="150">
        <f t="shared" si="84"/>
        <v>0</v>
      </c>
      <c r="CT87" s="150">
        <f t="shared" si="84"/>
        <v>0</v>
      </c>
      <c r="CU87" s="150">
        <f t="shared" si="84"/>
        <v>0</v>
      </c>
      <c r="CV87" s="150">
        <f t="shared" si="84"/>
        <v>0</v>
      </c>
      <c r="CW87" s="150">
        <f t="shared" si="84"/>
        <v>0</v>
      </c>
      <c r="CX87" s="150">
        <f t="shared" si="84"/>
        <v>0</v>
      </c>
      <c r="CY87" s="150">
        <f t="shared" si="84"/>
        <v>0</v>
      </c>
      <c r="CZ87" s="150">
        <f t="shared" si="84"/>
        <v>0</v>
      </c>
      <c r="DA87" s="150">
        <f t="shared" si="79"/>
        <v>0</v>
      </c>
      <c r="DB87" s="150">
        <f t="shared" si="79"/>
        <v>0</v>
      </c>
      <c r="DC87" s="150">
        <f t="shared" si="79"/>
        <v>0</v>
      </c>
      <c r="DD87" s="150">
        <f t="shared" si="79"/>
        <v>0</v>
      </c>
      <c r="DE87" s="150">
        <f t="shared" si="79"/>
        <v>0</v>
      </c>
      <c r="DF87" s="150">
        <f t="shared" si="79"/>
        <v>0</v>
      </c>
      <c r="DG87" s="150">
        <f t="shared" si="79"/>
        <v>0</v>
      </c>
      <c r="DH87" s="150">
        <f t="shared" si="79"/>
        <v>0</v>
      </c>
      <c r="DI87" s="151">
        <f t="shared" si="79"/>
        <v>0</v>
      </c>
      <c r="DK87" s="149">
        <f t="shared" si="82"/>
        <v>0</v>
      </c>
      <c r="DL87" s="150">
        <f t="shared" si="82"/>
        <v>0</v>
      </c>
      <c r="DM87" s="150">
        <f t="shared" si="82"/>
        <v>0</v>
      </c>
      <c r="DN87" s="150">
        <f t="shared" si="82"/>
        <v>0</v>
      </c>
      <c r="DO87" s="150">
        <f t="shared" si="82"/>
        <v>0</v>
      </c>
      <c r="DP87" s="150">
        <f t="shared" si="82"/>
        <v>0</v>
      </c>
      <c r="DQ87" s="150">
        <f t="shared" si="82"/>
        <v>0</v>
      </c>
      <c r="DR87" s="150">
        <f t="shared" si="82"/>
        <v>0</v>
      </c>
      <c r="DS87" s="150">
        <f t="shared" si="82"/>
        <v>0</v>
      </c>
      <c r="DT87" s="150">
        <f t="shared" si="82"/>
        <v>0</v>
      </c>
      <c r="DU87" s="150">
        <f t="shared" si="82"/>
        <v>0</v>
      </c>
      <c r="DV87" s="150">
        <f t="shared" si="82"/>
        <v>0</v>
      </c>
      <c r="DW87" s="150">
        <f t="shared" si="82"/>
        <v>0</v>
      </c>
      <c r="DX87" s="150">
        <f t="shared" si="82"/>
        <v>0</v>
      </c>
      <c r="DY87" s="150">
        <f t="shared" si="82"/>
        <v>0</v>
      </c>
      <c r="DZ87" s="150">
        <f t="shared" si="82"/>
        <v>0</v>
      </c>
      <c r="EA87" s="150">
        <f t="shared" si="85"/>
        <v>0</v>
      </c>
      <c r="EB87" s="150">
        <f t="shared" si="85"/>
        <v>0</v>
      </c>
      <c r="EC87" s="150">
        <f t="shared" si="85"/>
        <v>0</v>
      </c>
      <c r="ED87" s="150">
        <f t="shared" si="85"/>
        <v>0</v>
      </c>
      <c r="EE87" s="150">
        <f t="shared" si="85"/>
        <v>0</v>
      </c>
      <c r="EF87" s="150">
        <f t="shared" si="85"/>
        <v>0</v>
      </c>
      <c r="EG87" s="150">
        <f t="shared" si="85"/>
        <v>0</v>
      </c>
      <c r="EH87" s="150">
        <f t="shared" si="85"/>
        <v>0</v>
      </c>
      <c r="EI87" s="150">
        <f t="shared" si="85"/>
        <v>0</v>
      </c>
      <c r="EJ87" s="150">
        <f t="shared" si="85"/>
        <v>0</v>
      </c>
      <c r="EK87" s="150">
        <f t="shared" si="85"/>
        <v>0</v>
      </c>
      <c r="EL87" s="150">
        <f t="shared" si="85"/>
        <v>0</v>
      </c>
      <c r="EM87" s="150">
        <f t="shared" si="85"/>
        <v>0</v>
      </c>
      <c r="EN87" s="150">
        <f t="shared" si="85"/>
        <v>0</v>
      </c>
      <c r="EO87" s="150">
        <f t="shared" si="85"/>
        <v>0</v>
      </c>
      <c r="EP87" s="150">
        <f t="shared" si="85"/>
        <v>0</v>
      </c>
      <c r="EQ87" s="150">
        <f t="shared" si="80"/>
        <v>0</v>
      </c>
      <c r="ER87" s="150">
        <f t="shared" si="80"/>
        <v>0</v>
      </c>
      <c r="ES87" s="150">
        <f t="shared" si="80"/>
        <v>0</v>
      </c>
      <c r="ET87" s="150">
        <f t="shared" si="80"/>
        <v>0</v>
      </c>
      <c r="EU87" s="150">
        <f t="shared" si="80"/>
        <v>0</v>
      </c>
      <c r="EV87" s="150">
        <f t="shared" si="80"/>
        <v>0</v>
      </c>
      <c r="EW87" s="150">
        <f t="shared" si="80"/>
        <v>0</v>
      </c>
      <c r="EX87" s="150">
        <f t="shared" si="80"/>
        <v>0</v>
      </c>
      <c r="EY87" s="151">
        <f t="shared" si="80"/>
        <v>0</v>
      </c>
      <c r="FA87" s="152" t="str">
        <f t="shared" si="70"/>
        <v>Non Compliance</v>
      </c>
      <c r="FB87" s="152" t="str">
        <f t="shared" si="71"/>
        <v>Compliance</v>
      </c>
      <c r="FC87" s="152" t="str">
        <f t="shared" si="72"/>
        <v>Compliance</v>
      </c>
      <c r="FD87" s="1">
        <f>VLOOKUP(C87,[2]SALARY!$B$9:$H$110,7,0)</f>
        <v>23</v>
      </c>
      <c r="FE87" s="68">
        <f t="shared" si="83"/>
        <v>0</v>
      </c>
    </row>
    <row r="88" spans="2:161" s="148" customFormat="1" ht="20.100000000000001" customHeight="1" thickBot="1" x14ac:dyDescent="0.3">
      <c r="B88" s="42">
        <v>75</v>
      </c>
      <c r="C88" s="156">
        <v>5592</v>
      </c>
      <c r="D88" s="155" t="s">
        <v>112</v>
      </c>
      <c r="E88" s="157" t="s">
        <v>118</v>
      </c>
      <c r="F88" s="140" t="str">
        <f>IFERROR(VLOOKUP(E88,'[1]Designation with Pershift Cost'!$B$3:$C$25,2,0),"")</f>
        <v/>
      </c>
      <c r="G88" s="141" t="s">
        <v>10</v>
      </c>
      <c r="H88" s="141" t="s">
        <v>10</v>
      </c>
      <c r="I88" s="141" t="s">
        <v>10</v>
      </c>
      <c r="J88" s="141" t="s">
        <v>10</v>
      </c>
      <c r="K88" s="141" t="s">
        <v>10</v>
      </c>
      <c r="L88" s="141" t="s">
        <v>26</v>
      </c>
      <c r="M88" s="141" t="s">
        <v>10</v>
      </c>
      <c r="N88" s="141" t="s">
        <v>10</v>
      </c>
      <c r="O88" s="141" t="s">
        <v>10</v>
      </c>
      <c r="P88" s="141" t="s">
        <v>10</v>
      </c>
      <c r="Q88" s="142" t="s">
        <v>10</v>
      </c>
      <c r="R88" s="142" t="s">
        <v>10</v>
      </c>
      <c r="S88" s="142" t="s">
        <v>10</v>
      </c>
      <c r="T88" s="142" t="s">
        <v>10</v>
      </c>
      <c r="U88" s="142" t="s">
        <v>10</v>
      </c>
      <c r="V88" s="142" t="s">
        <v>26</v>
      </c>
      <c r="W88" s="142" t="s">
        <v>11</v>
      </c>
      <c r="X88" s="142" t="s">
        <v>10</v>
      </c>
      <c r="Y88" s="142" t="s">
        <v>27</v>
      </c>
      <c r="Z88" s="142" t="s">
        <v>10</v>
      </c>
      <c r="AA88" s="142" t="s">
        <v>10</v>
      </c>
      <c r="AB88" s="142" t="s">
        <v>26</v>
      </c>
      <c r="AC88" s="142" t="s">
        <v>10</v>
      </c>
      <c r="AD88" s="142" t="s">
        <v>10</v>
      </c>
      <c r="AE88" s="142" t="s">
        <v>10</v>
      </c>
      <c r="AF88" s="142" t="s">
        <v>10</v>
      </c>
      <c r="AG88" s="142" t="s">
        <v>10</v>
      </c>
      <c r="AH88" s="142" t="s">
        <v>10</v>
      </c>
      <c r="AI88" s="142" t="s">
        <v>26</v>
      </c>
      <c r="AJ88" s="142" t="s">
        <v>10</v>
      </c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3">
        <f t="shared" si="55"/>
        <v>24</v>
      </c>
      <c r="AX88" s="143">
        <f t="shared" si="56"/>
        <v>1</v>
      </c>
      <c r="AY88" s="143">
        <f t="shared" si="57"/>
        <v>0</v>
      </c>
      <c r="AZ88" s="143">
        <f t="shared" si="58"/>
        <v>0</v>
      </c>
      <c r="BA88" s="143">
        <f t="shared" si="59"/>
        <v>0</v>
      </c>
      <c r="BB88" s="143">
        <f t="shared" si="60"/>
        <v>0</v>
      </c>
      <c r="BC88" s="143">
        <f t="shared" si="61"/>
        <v>0</v>
      </c>
      <c r="BD88" s="143">
        <f t="shared" si="62"/>
        <v>0</v>
      </c>
      <c r="BE88" s="143">
        <f t="shared" si="63"/>
        <v>0</v>
      </c>
      <c r="BF88" s="143">
        <f t="shared" si="64"/>
        <v>0</v>
      </c>
      <c r="BG88" s="143">
        <f t="shared" si="65"/>
        <v>0</v>
      </c>
      <c r="BH88" s="143">
        <f t="shared" si="66"/>
        <v>0</v>
      </c>
      <c r="BI88" s="143">
        <f t="shared" si="67"/>
        <v>0</v>
      </c>
      <c r="BJ88" s="143">
        <f t="shared" si="73"/>
        <v>0</v>
      </c>
      <c r="BK88" s="142"/>
      <c r="BL88" s="142"/>
      <c r="BM88" s="143">
        <f t="shared" si="74"/>
        <v>4</v>
      </c>
      <c r="BN88" s="143">
        <f t="shared" si="75"/>
        <v>1</v>
      </c>
      <c r="BO88" s="144">
        <f t="shared" si="76"/>
        <v>25</v>
      </c>
      <c r="BP88" s="145">
        <f t="shared" si="68"/>
        <v>30</v>
      </c>
      <c r="BQ88" s="146">
        <f t="shared" si="50"/>
        <v>0</v>
      </c>
      <c r="BR88" s="146">
        <f t="shared" si="69"/>
        <v>0</v>
      </c>
      <c r="BS88" s="147"/>
      <c r="BU88" s="149">
        <f t="shared" si="81"/>
        <v>0</v>
      </c>
      <c r="BV88" s="150">
        <f t="shared" si="81"/>
        <v>0</v>
      </c>
      <c r="BW88" s="150">
        <f t="shared" si="81"/>
        <v>0</v>
      </c>
      <c r="BX88" s="150">
        <f t="shared" si="81"/>
        <v>0</v>
      </c>
      <c r="BY88" s="150">
        <f t="shared" si="81"/>
        <v>0</v>
      </c>
      <c r="BZ88" s="150">
        <f t="shared" si="81"/>
        <v>0</v>
      </c>
      <c r="CA88" s="150">
        <f t="shared" si="81"/>
        <v>1</v>
      </c>
      <c r="CB88" s="150">
        <f t="shared" si="81"/>
        <v>1</v>
      </c>
      <c r="CC88" s="150">
        <f t="shared" si="81"/>
        <v>1</v>
      </c>
      <c r="CD88" s="150">
        <f t="shared" si="81"/>
        <v>0</v>
      </c>
      <c r="CE88" s="150">
        <f t="shared" si="81"/>
        <v>0</v>
      </c>
      <c r="CF88" s="150">
        <f t="shared" si="81"/>
        <v>0</v>
      </c>
      <c r="CG88" s="150">
        <f t="shared" si="81"/>
        <v>0</v>
      </c>
      <c r="CH88" s="150">
        <f t="shared" si="81"/>
        <v>0</v>
      </c>
      <c r="CI88" s="150">
        <f t="shared" si="81"/>
        <v>0</v>
      </c>
      <c r="CJ88" s="150">
        <f t="shared" si="81"/>
        <v>0</v>
      </c>
      <c r="CK88" s="150">
        <f t="shared" si="84"/>
        <v>0</v>
      </c>
      <c r="CL88" s="150">
        <f t="shared" si="84"/>
        <v>0</v>
      </c>
      <c r="CM88" s="150">
        <f t="shared" si="84"/>
        <v>0</v>
      </c>
      <c r="CN88" s="150">
        <f t="shared" si="84"/>
        <v>0</v>
      </c>
      <c r="CO88" s="150">
        <f t="shared" si="84"/>
        <v>0</v>
      </c>
      <c r="CP88" s="150">
        <f t="shared" si="84"/>
        <v>0</v>
      </c>
      <c r="CQ88" s="150">
        <f t="shared" si="84"/>
        <v>0</v>
      </c>
      <c r="CR88" s="150">
        <f t="shared" si="84"/>
        <v>0</v>
      </c>
      <c r="CS88" s="150">
        <f t="shared" si="84"/>
        <v>0</v>
      </c>
      <c r="CT88" s="150">
        <f t="shared" si="84"/>
        <v>0</v>
      </c>
      <c r="CU88" s="150">
        <f t="shared" si="84"/>
        <v>0</v>
      </c>
      <c r="CV88" s="150">
        <f t="shared" si="84"/>
        <v>0</v>
      </c>
      <c r="CW88" s="150">
        <f t="shared" si="84"/>
        <v>0</v>
      </c>
      <c r="CX88" s="150">
        <f t="shared" si="84"/>
        <v>0</v>
      </c>
      <c r="CY88" s="150">
        <f t="shared" si="84"/>
        <v>0</v>
      </c>
      <c r="CZ88" s="150">
        <f t="shared" si="84"/>
        <v>0</v>
      </c>
      <c r="DA88" s="150">
        <f t="shared" si="79"/>
        <v>0</v>
      </c>
      <c r="DB88" s="150">
        <f t="shared" si="79"/>
        <v>0</v>
      </c>
      <c r="DC88" s="150">
        <f t="shared" si="79"/>
        <v>0</v>
      </c>
      <c r="DD88" s="150">
        <f t="shared" si="79"/>
        <v>0</v>
      </c>
      <c r="DE88" s="150">
        <f t="shared" si="79"/>
        <v>0</v>
      </c>
      <c r="DF88" s="150">
        <f t="shared" si="79"/>
        <v>0</v>
      </c>
      <c r="DG88" s="150">
        <f t="shared" si="79"/>
        <v>0</v>
      </c>
      <c r="DH88" s="150">
        <f t="shared" si="79"/>
        <v>0</v>
      </c>
      <c r="DI88" s="151">
        <f t="shared" si="79"/>
        <v>0</v>
      </c>
      <c r="DK88" s="149">
        <f t="shared" si="82"/>
        <v>0</v>
      </c>
      <c r="DL88" s="150">
        <f t="shared" si="82"/>
        <v>0</v>
      </c>
      <c r="DM88" s="150">
        <f t="shared" si="82"/>
        <v>0</v>
      </c>
      <c r="DN88" s="150">
        <f t="shared" si="82"/>
        <v>0</v>
      </c>
      <c r="DO88" s="150">
        <f t="shared" si="82"/>
        <v>0</v>
      </c>
      <c r="DP88" s="150">
        <f t="shared" si="82"/>
        <v>0</v>
      </c>
      <c r="DQ88" s="150">
        <f t="shared" si="82"/>
        <v>0</v>
      </c>
      <c r="DR88" s="150">
        <f t="shared" si="82"/>
        <v>0</v>
      </c>
      <c r="DS88" s="150">
        <f t="shared" si="82"/>
        <v>0</v>
      </c>
      <c r="DT88" s="150">
        <f t="shared" si="82"/>
        <v>0</v>
      </c>
      <c r="DU88" s="150">
        <f t="shared" si="82"/>
        <v>0</v>
      </c>
      <c r="DV88" s="150">
        <f t="shared" si="82"/>
        <v>0</v>
      </c>
      <c r="DW88" s="150">
        <f t="shared" si="82"/>
        <v>0</v>
      </c>
      <c r="DX88" s="150">
        <f t="shared" si="82"/>
        <v>0</v>
      </c>
      <c r="DY88" s="150">
        <f t="shared" si="82"/>
        <v>0</v>
      </c>
      <c r="DZ88" s="150">
        <f t="shared" si="82"/>
        <v>0</v>
      </c>
      <c r="EA88" s="150">
        <f t="shared" si="85"/>
        <v>0</v>
      </c>
      <c r="EB88" s="150">
        <f t="shared" si="85"/>
        <v>0</v>
      </c>
      <c r="EC88" s="150">
        <f t="shared" si="85"/>
        <v>0</v>
      </c>
      <c r="ED88" s="150">
        <f t="shared" si="85"/>
        <v>0</v>
      </c>
      <c r="EE88" s="150">
        <f t="shared" si="85"/>
        <v>0</v>
      </c>
      <c r="EF88" s="150">
        <f t="shared" si="85"/>
        <v>0</v>
      </c>
      <c r="EG88" s="150">
        <f t="shared" si="85"/>
        <v>0</v>
      </c>
      <c r="EH88" s="150">
        <f t="shared" si="85"/>
        <v>0</v>
      </c>
      <c r="EI88" s="150">
        <f t="shared" si="85"/>
        <v>0</v>
      </c>
      <c r="EJ88" s="150">
        <f t="shared" si="85"/>
        <v>0</v>
      </c>
      <c r="EK88" s="150">
        <f t="shared" si="85"/>
        <v>0</v>
      </c>
      <c r="EL88" s="150">
        <f t="shared" si="85"/>
        <v>0</v>
      </c>
      <c r="EM88" s="150">
        <f t="shared" si="85"/>
        <v>0</v>
      </c>
      <c r="EN88" s="150">
        <f t="shared" si="85"/>
        <v>0</v>
      </c>
      <c r="EO88" s="150">
        <f t="shared" si="85"/>
        <v>0</v>
      </c>
      <c r="EP88" s="150">
        <f t="shared" si="85"/>
        <v>0</v>
      </c>
      <c r="EQ88" s="150">
        <f t="shared" si="80"/>
        <v>0</v>
      </c>
      <c r="ER88" s="150">
        <f t="shared" si="80"/>
        <v>0</v>
      </c>
      <c r="ES88" s="150">
        <f t="shared" si="80"/>
        <v>0</v>
      </c>
      <c r="ET88" s="150">
        <f t="shared" si="80"/>
        <v>0</v>
      </c>
      <c r="EU88" s="150">
        <f t="shared" si="80"/>
        <v>0</v>
      </c>
      <c r="EV88" s="150">
        <f t="shared" si="80"/>
        <v>0</v>
      </c>
      <c r="EW88" s="150">
        <f t="shared" si="80"/>
        <v>0</v>
      </c>
      <c r="EX88" s="150">
        <f t="shared" si="80"/>
        <v>0</v>
      </c>
      <c r="EY88" s="151">
        <f t="shared" si="80"/>
        <v>0</v>
      </c>
      <c r="FA88" s="152" t="str">
        <f t="shared" si="70"/>
        <v>Non Compliance</v>
      </c>
      <c r="FB88" s="152" t="str">
        <f t="shared" si="71"/>
        <v>Compliance</v>
      </c>
      <c r="FC88" s="152" t="str">
        <f t="shared" si="72"/>
        <v>Compliance</v>
      </c>
      <c r="FD88" s="1">
        <f>VLOOKUP(C88,[2]SALARY!$B$9:$H$110,7,0)</f>
        <v>25</v>
      </c>
      <c r="FE88" s="68">
        <f t="shared" si="83"/>
        <v>0</v>
      </c>
    </row>
    <row r="89" spans="2:161" ht="20.100000000000001" customHeight="1" thickBot="1" x14ac:dyDescent="0.3">
      <c r="B89" s="42">
        <v>76</v>
      </c>
      <c r="C89" s="101">
        <v>6660</v>
      </c>
      <c r="D89" s="60" t="s">
        <v>113</v>
      </c>
      <c r="E89" s="102" t="s">
        <v>118</v>
      </c>
      <c r="F89" s="18" t="str">
        <f>IFERROR(VLOOKUP(E89,'[1]Designation with Pershift Cost'!$B$3:$C$25,2,0),"")</f>
        <v/>
      </c>
      <c r="G89" s="46" t="s">
        <v>27</v>
      </c>
      <c r="H89" s="46" t="s">
        <v>10</v>
      </c>
      <c r="I89" s="46" t="s">
        <v>12</v>
      </c>
      <c r="J89" s="46" t="s">
        <v>12</v>
      </c>
      <c r="K89" s="46" t="s">
        <v>12</v>
      </c>
      <c r="L89" s="126" t="s">
        <v>11</v>
      </c>
      <c r="M89" s="46" t="s">
        <v>11</v>
      </c>
      <c r="N89" s="46" t="s">
        <v>10</v>
      </c>
      <c r="O89" s="133" t="s">
        <v>12</v>
      </c>
      <c r="P89" s="46" t="s">
        <v>26</v>
      </c>
      <c r="Q89" s="47" t="s">
        <v>11</v>
      </c>
      <c r="R89" s="47" t="s">
        <v>11</v>
      </c>
      <c r="S89" s="47" t="s">
        <v>11</v>
      </c>
      <c r="T89" s="47" t="s">
        <v>27</v>
      </c>
      <c r="U89" s="47" t="s">
        <v>11</v>
      </c>
      <c r="V89" s="47" t="s">
        <v>11</v>
      </c>
      <c r="W89" s="47" t="s">
        <v>11</v>
      </c>
      <c r="X89" s="47" t="s">
        <v>27</v>
      </c>
      <c r="Y89" s="47" t="s">
        <v>27</v>
      </c>
      <c r="Z89" s="47" t="s">
        <v>27</v>
      </c>
      <c r="AA89" s="47" t="s">
        <v>27</v>
      </c>
      <c r="AB89" s="47" t="s">
        <v>27</v>
      </c>
      <c r="AC89" s="47" t="s">
        <v>27</v>
      </c>
      <c r="AD89" s="47" t="s">
        <v>27</v>
      </c>
      <c r="AE89" s="47" t="s">
        <v>27</v>
      </c>
      <c r="AF89" s="47" t="s">
        <v>10</v>
      </c>
      <c r="AG89" s="47" t="s">
        <v>27</v>
      </c>
      <c r="AH89" s="47" t="s">
        <v>10</v>
      </c>
      <c r="AI89" s="47" t="s">
        <v>10</v>
      </c>
      <c r="AJ89" s="47" t="s">
        <v>10</v>
      </c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8">
        <f t="shared" si="55"/>
        <v>6</v>
      </c>
      <c r="AX89" s="48">
        <f t="shared" si="56"/>
        <v>8</v>
      </c>
      <c r="AY89" s="48">
        <f t="shared" si="57"/>
        <v>4</v>
      </c>
      <c r="AZ89" s="48">
        <f t="shared" si="58"/>
        <v>0</v>
      </c>
      <c r="BA89" s="48">
        <f t="shared" si="59"/>
        <v>0</v>
      </c>
      <c r="BB89" s="48">
        <f t="shared" si="60"/>
        <v>0</v>
      </c>
      <c r="BC89" s="48">
        <f t="shared" si="61"/>
        <v>0</v>
      </c>
      <c r="BD89" s="48">
        <f t="shared" si="62"/>
        <v>0</v>
      </c>
      <c r="BE89" s="48">
        <f t="shared" si="63"/>
        <v>0</v>
      </c>
      <c r="BF89" s="48">
        <f t="shared" si="64"/>
        <v>0</v>
      </c>
      <c r="BG89" s="48">
        <f t="shared" si="65"/>
        <v>0</v>
      </c>
      <c r="BH89" s="48">
        <f t="shared" si="66"/>
        <v>0</v>
      </c>
      <c r="BI89" s="48">
        <f t="shared" si="67"/>
        <v>0</v>
      </c>
      <c r="BJ89" s="48">
        <f t="shared" si="73"/>
        <v>0</v>
      </c>
      <c r="BK89" s="47"/>
      <c r="BL89" s="47"/>
      <c r="BM89" s="48">
        <f t="shared" si="74"/>
        <v>1</v>
      </c>
      <c r="BN89" s="48">
        <f t="shared" si="75"/>
        <v>11</v>
      </c>
      <c r="BO89" s="49">
        <f t="shared" si="76"/>
        <v>18</v>
      </c>
      <c r="BP89" s="50">
        <f t="shared" si="68"/>
        <v>30</v>
      </c>
      <c r="BQ89" s="51">
        <f t="shared" si="50"/>
        <v>0</v>
      </c>
      <c r="BR89" s="51">
        <f t="shared" si="69"/>
        <v>0</v>
      </c>
      <c r="BS89" s="52"/>
      <c r="BU89" s="53">
        <f t="shared" si="81"/>
        <v>1</v>
      </c>
      <c r="BV89" s="54">
        <f t="shared" si="81"/>
        <v>1</v>
      </c>
      <c r="BW89" s="54">
        <f t="shared" si="81"/>
        <v>1</v>
      </c>
      <c r="BX89" s="54">
        <f t="shared" si="81"/>
        <v>0</v>
      </c>
      <c r="BY89" s="54">
        <f t="shared" si="81"/>
        <v>0</v>
      </c>
      <c r="BZ89" s="54">
        <f t="shared" si="81"/>
        <v>0</v>
      </c>
      <c r="CA89" s="54">
        <f t="shared" si="81"/>
        <v>0</v>
      </c>
      <c r="CB89" s="54">
        <f t="shared" si="81"/>
        <v>0</v>
      </c>
      <c r="CC89" s="54">
        <f t="shared" si="81"/>
        <v>0</v>
      </c>
      <c r="CD89" s="54">
        <f t="shared" si="81"/>
        <v>0</v>
      </c>
      <c r="CE89" s="54">
        <f t="shared" si="81"/>
        <v>1</v>
      </c>
      <c r="CF89" s="54">
        <f t="shared" si="81"/>
        <v>1</v>
      </c>
      <c r="CG89" s="54">
        <f t="shared" si="81"/>
        <v>1</v>
      </c>
      <c r="CH89" s="54">
        <f t="shared" si="81"/>
        <v>1</v>
      </c>
      <c r="CI89" s="54">
        <f t="shared" si="81"/>
        <v>1</v>
      </c>
      <c r="CJ89" s="54">
        <f t="shared" si="81"/>
        <v>1</v>
      </c>
      <c r="CK89" s="54">
        <f t="shared" si="84"/>
        <v>1</v>
      </c>
      <c r="CL89" s="54">
        <f t="shared" si="84"/>
        <v>1</v>
      </c>
      <c r="CM89" s="54">
        <f t="shared" si="84"/>
        <v>1</v>
      </c>
      <c r="CN89" s="54">
        <f t="shared" si="84"/>
        <v>1</v>
      </c>
      <c r="CO89" s="54">
        <f t="shared" si="84"/>
        <v>1</v>
      </c>
      <c r="CP89" s="54">
        <f t="shared" si="84"/>
        <v>1</v>
      </c>
      <c r="CQ89" s="54">
        <f t="shared" si="84"/>
        <v>1</v>
      </c>
      <c r="CR89" s="54">
        <f t="shared" si="84"/>
        <v>1</v>
      </c>
      <c r="CS89" s="54">
        <f t="shared" si="84"/>
        <v>0</v>
      </c>
      <c r="CT89" s="54">
        <f t="shared" si="84"/>
        <v>0</v>
      </c>
      <c r="CU89" s="54">
        <f t="shared" si="84"/>
        <v>0</v>
      </c>
      <c r="CV89" s="54">
        <f t="shared" si="84"/>
        <v>0</v>
      </c>
      <c r="CW89" s="54">
        <f t="shared" si="84"/>
        <v>0</v>
      </c>
      <c r="CX89" s="54">
        <f t="shared" si="84"/>
        <v>0</v>
      </c>
      <c r="CY89" s="54">
        <f t="shared" si="84"/>
        <v>0</v>
      </c>
      <c r="CZ89" s="54">
        <f t="shared" si="84"/>
        <v>0</v>
      </c>
      <c r="DA89" s="54">
        <f t="shared" si="79"/>
        <v>0</v>
      </c>
      <c r="DB89" s="54">
        <f t="shared" si="79"/>
        <v>0</v>
      </c>
      <c r="DC89" s="54">
        <f t="shared" si="79"/>
        <v>0</v>
      </c>
      <c r="DD89" s="54">
        <f t="shared" si="79"/>
        <v>0</v>
      </c>
      <c r="DE89" s="54">
        <f t="shared" si="79"/>
        <v>0</v>
      </c>
      <c r="DF89" s="54">
        <f t="shared" si="79"/>
        <v>0</v>
      </c>
      <c r="DG89" s="54">
        <f t="shared" si="79"/>
        <v>0</v>
      </c>
      <c r="DH89" s="54">
        <f t="shared" si="79"/>
        <v>0</v>
      </c>
      <c r="DI89" s="55">
        <f t="shared" si="79"/>
        <v>0</v>
      </c>
      <c r="DK89" s="53">
        <f t="shared" si="82"/>
        <v>0</v>
      </c>
      <c r="DL89" s="54">
        <f t="shared" si="82"/>
        <v>0</v>
      </c>
      <c r="DM89" s="54">
        <f t="shared" si="82"/>
        <v>0</v>
      </c>
      <c r="DN89" s="54">
        <f t="shared" si="82"/>
        <v>0</v>
      </c>
      <c r="DO89" s="54">
        <f t="shared" si="82"/>
        <v>0</v>
      </c>
      <c r="DP89" s="54">
        <f t="shared" si="82"/>
        <v>0</v>
      </c>
      <c r="DQ89" s="54">
        <f t="shared" si="82"/>
        <v>0</v>
      </c>
      <c r="DR89" s="54">
        <f t="shared" si="82"/>
        <v>0</v>
      </c>
      <c r="DS89" s="54">
        <f t="shared" si="82"/>
        <v>0</v>
      </c>
      <c r="DT89" s="54">
        <f t="shared" si="82"/>
        <v>0</v>
      </c>
      <c r="DU89" s="54">
        <f t="shared" si="82"/>
        <v>0</v>
      </c>
      <c r="DV89" s="54">
        <f t="shared" si="82"/>
        <v>0</v>
      </c>
      <c r="DW89" s="54">
        <f t="shared" si="82"/>
        <v>0</v>
      </c>
      <c r="DX89" s="54">
        <f t="shared" si="82"/>
        <v>0</v>
      </c>
      <c r="DY89" s="54">
        <f t="shared" si="82"/>
        <v>0</v>
      </c>
      <c r="DZ89" s="54">
        <f t="shared" si="82"/>
        <v>0</v>
      </c>
      <c r="EA89" s="54">
        <f t="shared" si="85"/>
        <v>0</v>
      </c>
      <c r="EB89" s="54">
        <f t="shared" si="85"/>
        <v>0</v>
      </c>
      <c r="EC89" s="54">
        <f t="shared" si="85"/>
        <v>0</v>
      </c>
      <c r="ED89" s="54">
        <f t="shared" si="85"/>
        <v>0</v>
      </c>
      <c r="EE89" s="54">
        <f t="shared" si="85"/>
        <v>0</v>
      </c>
      <c r="EF89" s="54">
        <f t="shared" si="85"/>
        <v>0</v>
      </c>
      <c r="EG89" s="54">
        <f t="shared" si="85"/>
        <v>0</v>
      </c>
      <c r="EH89" s="54">
        <f t="shared" si="85"/>
        <v>0</v>
      </c>
      <c r="EI89" s="54">
        <f t="shared" si="85"/>
        <v>0</v>
      </c>
      <c r="EJ89" s="54">
        <f t="shared" si="85"/>
        <v>0</v>
      </c>
      <c r="EK89" s="54">
        <f t="shared" si="85"/>
        <v>0</v>
      </c>
      <c r="EL89" s="54">
        <f t="shared" si="85"/>
        <v>0</v>
      </c>
      <c r="EM89" s="54">
        <f t="shared" si="85"/>
        <v>0</v>
      </c>
      <c r="EN89" s="54">
        <f t="shared" si="85"/>
        <v>0</v>
      </c>
      <c r="EO89" s="54">
        <f t="shared" si="85"/>
        <v>0</v>
      </c>
      <c r="EP89" s="54">
        <f t="shared" si="85"/>
        <v>0</v>
      </c>
      <c r="EQ89" s="54">
        <f t="shared" si="80"/>
        <v>0</v>
      </c>
      <c r="ER89" s="54">
        <f t="shared" si="80"/>
        <v>0</v>
      </c>
      <c r="ES89" s="54">
        <f t="shared" si="80"/>
        <v>0</v>
      </c>
      <c r="ET89" s="54">
        <f t="shared" si="80"/>
        <v>0</v>
      </c>
      <c r="EU89" s="54">
        <f t="shared" si="80"/>
        <v>0</v>
      </c>
      <c r="EV89" s="54">
        <f t="shared" si="80"/>
        <v>0</v>
      </c>
      <c r="EW89" s="54">
        <f t="shared" si="80"/>
        <v>0</v>
      </c>
      <c r="EX89" s="54">
        <f t="shared" si="80"/>
        <v>0</v>
      </c>
      <c r="EY89" s="55">
        <f t="shared" si="80"/>
        <v>0</v>
      </c>
      <c r="FA89" s="56" t="str">
        <f t="shared" si="70"/>
        <v>Non Compliance</v>
      </c>
      <c r="FB89" s="56" t="str">
        <f t="shared" si="71"/>
        <v>Compliance</v>
      </c>
      <c r="FC89" s="56" t="str">
        <f t="shared" si="72"/>
        <v>Compliance</v>
      </c>
      <c r="FD89" s="1">
        <f>VLOOKUP(C89,[2]SALARY!$B$9:$H$110,7,0)</f>
        <v>18</v>
      </c>
      <c r="FE89" s="68">
        <f t="shared" si="83"/>
        <v>0</v>
      </c>
    </row>
    <row r="90" spans="2:161" ht="20.100000000000001" customHeight="1" thickBot="1" x14ac:dyDescent="0.3">
      <c r="B90" s="42">
        <v>77</v>
      </c>
      <c r="C90" s="103">
        <v>6659</v>
      </c>
      <c r="D90" s="60" t="s">
        <v>114</v>
      </c>
      <c r="E90" s="102" t="s">
        <v>118</v>
      </c>
      <c r="F90" s="18" t="str">
        <f>IFERROR(VLOOKUP(E90,'[1]Designation with Pershift Cost'!$B$3:$C$25,2,0),"")</f>
        <v/>
      </c>
      <c r="G90" s="46" t="s">
        <v>11</v>
      </c>
      <c r="H90" s="46" t="s">
        <v>10</v>
      </c>
      <c r="I90" s="46" t="s">
        <v>11</v>
      </c>
      <c r="J90" s="46" t="s">
        <v>10</v>
      </c>
      <c r="K90" s="46" t="s">
        <v>10</v>
      </c>
      <c r="L90" s="46" t="s">
        <v>26</v>
      </c>
      <c r="M90" s="46" t="s">
        <v>11</v>
      </c>
      <c r="N90" s="46" t="s">
        <v>11</v>
      </c>
      <c r="O90" s="46" t="s">
        <v>11</v>
      </c>
      <c r="P90" s="133" t="s">
        <v>11</v>
      </c>
      <c r="Q90" s="46" t="s">
        <v>26</v>
      </c>
      <c r="R90" s="47" t="s">
        <v>11</v>
      </c>
      <c r="S90" s="47" t="s">
        <v>11</v>
      </c>
      <c r="T90" s="119" t="s">
        <v>11</v>
      </c>
      <c r="U90" s="47" t="s">
        <v>26</v>
      </c>
      <c r="V90" s="47" t="s">
        <v>10</v>
      </c>
      <c r="W90" s="47" t="s">
        <v>10</v>
      </c>
      <c r="X90" s="46" t="s">
        <v>10</v>
      </c>
      <c r="Y90" s="47" t="s">
        <v>10</v>
      </c>
      <c r="Z90" s="47" t="s">
        <v>10</v>
      </c>
      <c r="AA90" s="47" t="s">
        <v>10</v>
      </c>
      <c r="AB90" s="47" t="s">
        <v>26</v>
      </c>
      <c r="AC90" s="47" t="s">
        <v>27</v>
      </c>
      <c r="AD90" s="47" t="s">
        <v>10</v>
      </c>
      <c r="AE90" s="47" t="s">
        <v>10</v>
      </c>
      <c r="AF90" s="47" t="s">
        <v>10</v>
      </c>
      <c r="AG90" s="47" t="s">
        <v>10</v>
      </c>
      <c r="AH90" s="47" t="s">
        <v>10</v>
      </c>
      <c r="AI90" s="47" t="s">
        <v>10</v>
      </c>
      <c r="AJ90" s="47" t="s">
        <v>11</v>
      </c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8">
        <f t="shared" si="55"/>
        <v>15</v>
      </c>
      <c r="AX90" s="48">
        <f t="shared" si="56"/>
        <v>10</v>
      </c>
      <c r="AY90" s="48">
        <f t="shared" si="57"/>
        <v>0</v>
      </c>
      <c r="AZ90" s="48">
        <f t="shared" si="58"/>
        <v>0</v>
      </c>
      <c r="BA90" s="48">
        <f t="shared" si="59"/>
        <v>0</v>
      </c>
      <c r="BB90" s="48">
        <f t="shared" si="60"/>
        <v>0</v>
      </c>
      <c r="BC90" s="48">
        <f t="shared" si="61"/>
        <v>0</v>
      </c>
      <c r="BD90" s="48">
        <f t="shared" si="62"/>
        <v>0</v>
      </c>
      <c r="BE90" s="48">
        <f t="shared" si="63"/>
        <v>0</v>
      </c>
      <c r="BF90" s="48">
        <f t="shared" si="64"/>
        <v>0</v>
      </c>
      <c r="BG90" s="48">
        <f t="shared" si="65"/>
        <v>0</v>
      </c>
      <c r="BH90" s="48">
        <f t="shared" si="66"/>
        <v>0</v>
      </c>
      <c r="BI90" s="48">
        <f t="shared" si="67"/>
        <v>0</v>
      </c>
      <c r="BJ90" s="48">
        <f t="shared" si="73"/>
        <v>0</v>
      </c>
      <c r="BK90" s="47"/>
      <c r="BL90" s="47"/>
      <c r="BM90" s="48">
        <f t="shared" si="74"/>
        <v>4</v>
      </c>
      <c r="BN90" s="48">
        <f t="shared" si="75"/>
        <v>1</v>
      </c>
      <c r="BO90" s="49">
        <f t="shared" si="76"/>
        <v>25</v>
      </c>
      <c r="BP90" s="50">
        <f t="shared" si="68"/>
        <v>30</v>
      </c>
      <c r="BQ90" s="51">
        <f t="shared" si="50"/>
        <v>0</v>
      </c>
      <c r="BR90" s="51">
        <f t="shared" si="69"/>
        <v>0</v>
      </c>
      <c r="BS90" s="52"/>
      <c r="BU90" s="53">
        <f t="shared" si="81"/>
        <v>0</v>
      </c>
      <c r="BV90" s="54">
        <f t="shared" si="81"/>
        <v>0</v>
      </c>
      <c r="BW90" s="54">
        <f t="shared" si="81"/>
        <v>0</v>
      </c>
      <c r="BX90" s="54">
        <f t="shared" si="81"/>
        <v>0</v>
      </c>
      <c r="BY90" s="54">
        <f t="shared" si="81"/>
        <v>0</v>
      </c>
      <c r="BZ90" s="54">
        <f t="shared" si="81"/>
        <v>0</v>
      </c>
      <c r="CA90" s="54">
        <f t="shared" si="81"/>
        <v>0</v>
      </c>
      <c r="CB90" s="54">
        <f t="shared" si="81"/>
        <v>0</v>
      </c>
      <c r="CC90" s="54">
        <f t="shared" si="81"/>
        <v>0</v>
      </c>
      <c r="CD90" s="54">
        <f t="shared" si="81"/>
        <v>0</v>
      </c>
      <c r="CE90" s="54">
        <f t="shared" si="81"/>
        <v>0</v>
      </c>
      <c r="CF90" s="54">
        <f t="shared" si="81"/>
        <v>0</v>
      </c>
      <c r="CG90" s="54">
        <f t="shared" si="81"/>
        <v>0</v>
      </c>
      <c r="CH90" s="54">
        <f t="shared" si="81"/>
        <v>0</v>
      </c>
      <c r="CI90" s="54">
        <f t="shared" si="81"/>
        <v>0</v>
      </c>
      <c r="CJ90" s="54">
        <f t="shared" si="81"/>
        <v>0</v>
      </c>
      <c r="CK90" s="54">
        <f t="shared" si="84"/>
        <v>0</v>
      </c>
      <c r="CL90" s="54">
        <f t="shared" si="84"/>
        <v>0</v>
      </c>
      <c r="CM90" s="54">
        <f t="shared" si="84"/>
        <v>0</v>
      </c>
      <c r="CN90" s="54">
        <f t="shared" si="84"/>
        <v>0</v>
      </c>
      <c r="CO90" s="54">
        <f t="shared" si="84"/>
        <v>0</v>
      </c>
      <c r="CP90" s="54">
        <f t="shared" si="84"/>
        <v>0</v>
      </c>
      <c r="CQ90" s="54">
        <f t="shared" si="84"/>
        <v>1</v>
      </c>
      <c r="CR90" s="54">
        <f t="shared" si="84"/>
        <v>1</v>
      </c>
      <c r="CS90" s="54">
        <f t="shared" si="84"/>
        <v>0</v>
      </c>
      <c r="CT90" s="54">
        <f t="shared" si="84"/>
        <v>0</v>
      </c>
      <c r="CU90" s="54">
        <f t="shared" si="84"/>
        <v>0</v>
      </c>
      <c r="CV90" s="54">
        <f t="shared" si="84"/>
        <v>0</v>
      </c>
      <c r="CW90" s="54">
        <f t="shared" si="84"/>
        <v>0</v>
      </c>
      <c r="CX90" s="54">
        <f t="shared" si="84"/>
        <v>0</v>
      </c>
      <c r="CY90" s="54">
        <f t="shared" si="84"/>
        <v>0</v>
      </c>
      <c r="CZ90" s="54">
        <f t="shared" si="84"/>
        <v>0</v>
      </c>
      <c r="DA90" s="54">
        <f t="shared" ref="CW90:DI93" si="86">IF(OR(COUNTIFS(AM90:AS90,"W/O")&gt;0,COUNTIFS(AM90:AS90,"")&gt;0),0,1)</f>
        <v>0</v>
      </c>
      <c r="DB90" s="54">
        <f t="shared" si="86"/>
        <v>0</v>
      </c>
      <c r="DC90" s="54">
        <f t="shared" si="86"/>
        <v>0</v>
      </c>
      <c r="DD90" s="54">
        <f t="shared" si="86"/>
        <v>0</v>
      </c>
      <c r="DE90" s="54">
        <f t="shared" si="86"/>
        <v>0</v>
      </c>
      <c r="DF90" s="54">
        <f t="shared" si="86"/>
        <v>0</v>
      </c>
      <c r="DG90" s="54">
        <f t="shared" si="86"/>
        <v>0</v>
      </c>
      <c r="DH90" s="54">
        <f t="shared" si="86"/>
        <v>0</v>
      </c>
      <c r="DI90" s="55">
        <f t="shared" si="86"/>
        <v>0</v>
      </c>
      <c r="DK90" s="53">
        <f t="shared" si="82"/>
        <v>0</v>
      </c>
      <c r="DL90" s="54">
        <f t="shared" si="82"/>
        <v>0</v>
      </c>
      <c r="DM90" s="54">
        <f t="shared" si="82"/>
        <v>0</v>
      </c>
      <c r="DN90" s="54">
        <f t="shared" si="82"/>
        <v>0</v>
      </c>
      <c r="DO90" s="54">
        <f t="shared" si="82"/>
        <v>0</v>
      </c>
      <c r="DP90" s="54">
        <f t="shared" si="82"/>
        <v>0</v>
      </c>
      <c r="DQ90" s="54">
        <f t="shared" si="82"/>
        <v>0</v>
      </c>
      <c r="DR90" s="54">
        <f t="shared" si="82"/>
        <v>0</v>
      </c>
      <c r="DS90" s="54">
        <f t="shared" si="82"/>
        <v>0</v>
      </c>
      <c r="DT90" s="54">
        <f t="shared" si="82"/>
        <v>0</v>
      </c>
      <c r="DU90" s="54">
        <f t="shared" si="82"/>
        <v>0</v>
      </c>
      <c r="DV90" s="54">
        <f t="shared" si="82"/>
        <v>0</v>
      </c>
      <c r="DW90" s="54">
        <f t="shared" si="82"/>
        <v>0</v>
      </c>
      <c r="DX90" s="54">
        <f t="shared" si="82"/>
        <v>0</v>
      </c>
      <c r="DY90" s="54">
        <f t="shared" si="82"/>
        <v>0</v>
      </c>
      <c r="DZ90" s="54">
        <f t="shared" si="82"/>
        <v>0</v>
      </c>
      <c r="EA90" s="54">
        <f t="shared" si="85"/>
        <v>0</v>
      </c>
      <c r="EB90" s="54">
        <f t="shared" si="85"/>
        <v>0</v>
      </c>
      <c r="EC90" s="54">
        <f t="shared" si="85"/>
        <v>0</v>
      </c>
      <c r="ED90" s="54">
        <f t="shared" si="85"/>
        <v>0</v>
      </c>
      <c r="EE90" s="54">
        <f t="shared" si="85"/>
        <v>0</v>
      </c>
      <c r="EF90" s="54">
        <f t="shared" si="85"/>
        <v>0</v>
      </c>
      <c r="EG90" s="54">
        <f t="shared" si="85"/>
        <v>0</v>
      </c>
      <c r="EH90" s="54">
        <f t="shared" si="85"/>
        <v>0</v>
      </c>
      <c r="EI90" s="54">
        <f t="shared" si="85"/>
        <v>0</v>
      </c>
      <c r="EJ90" s="54">
        <f t="shared" si="85"/>
        <v>0</v>
      </c>
      <c r="EK90" s="54">
        <f t="shared" si="85"/>
        <v>0</v>
      </c>
      <c r="EL90" s="54">
        <f t="shared" si="85"/>
        <v>0</v>
      </c>
      <c r="EM90" s="54">
        <f t="shared" si="85"/>
        <v>0</v>
      </c>
      <c r="EN90" s="54">
        <f t="shared" si="85"/>
        <v>0</v>
      </c>
      <c r="EO90" s="54">
        <f t="shared" si="85"/>
        <v>0</v>
      </c>
      <c r="EP90" s="54">
        <f t="shared" si="85"/>
        <v>0</v>
      </c>
      <c r="EQ90" s="54">
        <f t="shared" ref="EM90:EY93" si="87">IF(OR(COUNTIFS(AM90:AV90,"W/O")&gt;0,COUNTIFS(AM90:AV90,"A")&gt;0,COUNTIFS(AM90:AV90,"")&gt;0,COUNTIF(AM90:AV90,"N/O")),0,1)</f>
        <v>0</v>
      </c>
      <c r="ER90" s="54">
        <f t="shared" si="87"/>
        <v>0</v>
      </c>
      <c r="ES90" s="54">
        <f t="shared" si="87"/>
        <v>0</v>
      </c>
      <c r="ET90" s="54">
        <f t="shared" si="87"/>
        <v>0</v>
      </c>
      <c r="EU90" s="54">
        <f t="shared" si="87"/>
        <v>0</v>
      </c>
      <c r="EV90" s="54">
        <f t="shared" si="87"/>
        <v>0</v>
      </c>
      <c r="EW90" s="54">
        <f t="shared" si="87"/>
        <v>0</v>
      </c>
      <c r="EX90" s="54">
        <f t="shared" si="87"/>
        <v>0</v>
      </c>
      <c r="EY90" s="55">
        <f t="shared" si="87"/>
        <v>0</v>
      </c>
      <c r="FA90" s="56" t="str">
        <f t="shared" si="70"/>
        <v>Non Compliance</v>
      </c>
      <c r="FB90" s="56" t="str">
        <f t="shared" si="71"/>
        <v>Compliance</v>
      </c>
      <c r="FC90" s="56" t="str">
        <f t="shared" si="72"/>
        <v>Compliance</v>
      </c>
      <c r="FD90" s="1">
        <f>VLOOKUP(C90,[2]SALARY!$B$9:$H$110,7,0)</f>
        <v>25</v>
      </c>
      <c r="FE90" s="68">
        <f t="shared" si="83"/>
        <v>0</v>
      </c>
    </row>
    <row r="91" spans="2:161" ht="20.100000000000001" customHeight="1" thickBot="1" x14ac:dyDescent="0.3">
      <c r="B91" s="42">
        <v>78</v>
      </c>
      <c r="C91" s="101">
        <v>5556</v>
      </c>
      <c r="D91" s="60" t="s">
        <v>115</v>
      </c>
      <c r="E91" s="61" t="s">
        <v>118</v>
      </c>
      <c r="F91" s="18" t="str">
        <f>IFERROR(VLOOKUP(E91,'[1]Designation with Pershift Cost'!$B$3:$C$25,2,0),"")</f>
        <v/>
      </c>
      <c r="G91" s="46" t="s">
        <v>27</v>
      </c>
      <c r="H91" s="46" t="s">
        <v>27</v>
      </c>
      <c r="I91" s="46" t="s">
        <v>27</v>
      </c>
      <c r="J91" s="46" t="s">
        <v>27</v>
      </c>
      <c r="K91" s="46" t="s">
        <v>27</v>
      </c>
      <c r="L91" s="46" t="s">
        <v>27</v>
      </c>
      <c r="M91" s="46" t="s">
        <v>27</v>
      </c>
      <c r="N91" s="46" t="s">
        <v>27</v>
      </c>
      <c r="O91" s="46" t="s">
        <v>27</v>
      </c>
      <c r="P91" s="46" t="s">
        <v>27</v>
      </c>
      <c r="Q91" s="47" t="s">
        <v>27</v>
      </c>
      <c r="R91" s="47" t="s">
        <v>27</v>
      </c>
      <c r="S91" s="47" t="s">
        <v>27</v>
      </c>
      <c r="T91" s="47" t="s">
        <v>27</v>
      </c>
      <c r="U91" s="47" t="s">
        <v>27</v>
      </c>
      <c r="V91" s="47" t="s">
        <v>12</v>
      </c>
      <c r="W91" s="47" t="s">
        <v>12</v>
      </c>
      <c r="X91" s="47" t="s">
        <v>12</v>
      </c>
      <c r="Y91" s="47" t="s">
        <v>12</v>
      </c>
      <c r="Z91" s="47" t="s">
        <v>12</v>
      </c>
      <c r="AA91" s="47" t="s">
        <v>12</v>
      </c>
      <c r="AB91" s="47" t="s">
        <v>26</v>
      </c>
      <c r="AC91" s="47" t="s">
        <v>10</v>
      </c>
      <c r="AD91" s="47" t="s">
        <v>12</v>
      </c>
      <c r="AE91" s="47" t="s">
        <v>12</v>
      </c>
      <c r="AF91" s="47" t="s">
        <v>11</v>
      </c>
      <c r="AG91" s="47" t="s">
        <v>11</v>
      </c>
      <c r="AH91" s="47" t="s">
        <v>11</v>
      </c>
      <c r="AI91" s="47" t="s">
        <v>11</v>
      </c>
      <c r="AJ91" s="47" t="s">
        <v>11</v>
      </c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8">
        <f t="shared" si="55"/>
        <v>1</v>
      </c>
      <c r="AX91" s="48">
        <f t="shared" si="56"/>
        <v>5</v>
      </c>
      <c r="AY91" s="48">
        <f t="shared" si="57"/>
        <v>8</v>
      </c>
      <c r="AZ91" s="48">
        <f t="shared" si="58"/>
        <v>0</v>
      </c>
      <c r="BA91" s="48">
        <f t="shared" si="59"/>
        <v>0</v>
      </c>
      <c r="BB91" s="48">
        <f t="shared" si="60"/>
        <v>0</v>
      </c>
      <c r="BC91" s="48">
        <f t="shared" si="61"/>
        <v>0</v>
      </c>
      <c r="BD91" s="48">
        <f t="shared" si="62"/>
        <v>0</v>
      </c>
      <c r="BE91" s="48">
        <f t="shared" si="63"/>
        <v>0</v>
      </c>
      <c r="BF91" s="48">
        <f t="shared" si="64"/>
        <v>0</v>
      </c>
      <c r="BG91" s="48">
        <f t="shared" si="65"/>
        <v>0</v>
      </c>
      <c r="BH91" s="48">
        <f t="shared" si="66"/>
        <v>0</v>
      </c>
      <c r="BI91" s="48">
        <f t="shared" si="67"/>
        <v>0</v>
      </c>
      <c r="BJ91" s="48">
        <f t="shared" si="73"/>
        <v>0</v>
      </c>
      <c r="BK91" s="47"/>
      <c r="BL91" s="47"/>
      <c r="BM91" s="48">
        <f t="shared" si="74"/>
        <v>1</v>
      </c>
      <c r="BN91" s="48">
        <f t="shared" si="75"/>
        <v>15</v>
      </c>
      <c r="BO91" s="49">
        <f t="shared" si="76"/>
        <v>14</v>
      </c>
      <c r="BP91" s="50">
        <f t="shared" si="68"/>
        <v>30</v>
      </c>
      <c r="BQ91" s="51">
        <f t="shared" si="50"/>
        <v>0</v>
      </c>
      <c r="BR91" s="51">
        <f t="shared" si="69"/>
        <v>0</v>
      </c>
      <c r="BS91" s="52"/>
      <c r="BU91" s="53">
        <f t="shared" si="81"/>
        <v>1</v>
      </c>
      <c r="BV91" s="54">
        <f t="shared" si="81"/>
        <v>1</v>
      </c>
      <c r="BW91" s="54">
        <f t="shared" si="81"/>
        <v>1</v>
      </c>
      <c r="BX91" s="54">
        <f t="shared" si="81"/>
        <v>1</v>
      </c>
      <c r="BY91" s="54">
        <f t="shared" si="81"/>
        <v>1</v>
      </c>
      <c r="BZ91" s="54">
        <f t="shared" si="81"/>
        <v>1</v>
      </c>
      <c r="CA91" s="54">
        <f t="shared" si="81"/>
        <v>1</v>
      </c>
      <c r="CB91" s="54">
        <f t="shared" si="81"/>
        <v>1</v>
      </c>
      <c r="CC91" s="54">
        <f t="shared" si="81"/>
        <v>1</v>
      </c>
      <c r="CD91" s="54">
        <f t="shared" si="81"/>
        <v>1</v>
      </c>
      <c r="CE91" s="54">
        <f t="shared" si="81"/>
        <v>1</v>
      </c>
      <c r="CF91" s="54">
        <f t="shared" si="81"/>
        <v>1</v>
      </c>
      <c r="CG91" s="54">
        <f t="shared" si="81"/>
        <v>1</v>
      </c>
      <c r="CH91" s="54">
        <f t="shared" si="81"/>
        <v>1</v>
      </c>
      <c r="CI91" s="54">
        <f t="shared" si="81"/>
        <v>1</v>
      </c>
      <c r="CJ91" s="54">
        <f t="shared" ref="BU91:CJ107" si="88">IF(OR(COUNTIFS(V91:AB91,"W/O")&gt;0,COUNTIFS(V91:AB91,"")&gt;0),0,1)</f>
        <v>0</v>
      </c>
      <c r="CK91" s="54">
        <f t="shared" si="84"/>
        <v>0</v>
      </c>
      <c r="CL91" s="54">
        <f t="shared" si="84"/>
        <v>0</v>
      </c>
      <c r="CM91" s="54">
        <f t="shared" si="84"/>
        <v>0</v>
      </c>
      <c r="CN91" s="54">
        <f t="shared" si="84"/>
        <v>0</v>
      </c>
      <c r="CO91" s="54">
        <f t="shared" si="84"/>
        <v>0</v>
      </c>
      <c r="CP91" s="54">
        <f t="shared" si="84"/>
        <v>0</v>
      </c>
      <c r="CQ91" s="54">
        <f t="shared" si="84"/>
        <v>1</v>
      </c>
      <c r="CR91" s="54">
        <f t="shared" si="84"/>
        <v>1</v>
      </c>
      <c r="CS91" s="54">
        <f t="shared" si="84"/>
        <v>0</v>
      </c>
      <c r="CT91" s="54">
        <f t="shared" si="84"/>
        <v>0</v>
      </c>
      <c r="CU91" s="54">
        <f t="shared" si="84"/>
        <v>0</v>
      </c>
      <c r="CV91" s="54">
        <f t="shared" si="84"/>
        <v>0</v>
      </c>
      <c r="CW91" s="54">
        <f t="shared" si="84"/>
        <v>0</v>
      </c>
      <c r="CX91" s="54">
        <f t="shared" si="84"/>
        <v>0</v>
      </c>
      <c r="CY91" s="54">
        <f t="shared" si="84"/>
        <v>0</v>
      </c>
      <c r="CZ91" s="54">
        <f t="shared" si="86"/>
        <v>0</v>
      </c>
      <c r="DA91" s="54">
        <f t="shared" si="86"/>
        <v>0</v>
      </c>
      <c r="DB91" s="54">
        <f t="shared" si="86"/>
        <v>0</v>
      </c>
      <c r="DC91" s="54">
        <f t="shared" si="86"/>
        <v>0</v>
      </c>
      <c r="DD91" s="54">
        <f t="shared" si="86"/>
        <v>0</v>
      </c>
      <c r="DE91" s="54">
        <f t="shared" si="86"/>
        <v>0</v>
      </c>
      <c r="DF91" s="54">
        <f t="shared" si="86"/>
        <v>0</v>
      </c>
      <c r="DG91" s="54">
        <f t="shared" si="86"/>
        <v>0</v>
      </c>
      <c r="DH91" s="54">
        <f t="shared" si="86"/>
        <v>0</v>
      </c>
      <c r="DI91" s="55">
        <f t="shared" si="86"/>
        <v>0</v>
      </c>
      <c r="DK91" s="53">
        <f t="shared" si="82"/>
        <v>0</v>
      </c>
      <c r="DL91" s="54">
        <f t="shared" si="82"/>
        <v>0</v>
      </c>
      <c r="DM91" s="54">
        <f t="shared" si="82"/>
        <v>0</v>
      </c>
      <c r="DN91" s="54">
        <f t="shared" si="82"/>
        <v>0</v>
      </c>
      <c r="DO91" s="54">
        <f t="shared" si="82"/>
        <v>0</v>
      </c>
      <c r="DP91" s="54">
        <f t="shared" si="82"/>
        <v>0</v>
      </c>
      <c r="DQ91" s="54">
        <f t="shared" si="82"/>
        <v>0</v>
      </c>
      <c r="DR91" s="54">
        <f t="shared" si="82"/>
        <v>0</v>
      </c>
      <c r="DS91" s="54">
        <f t="shared" si="82"/>
        <v>0</v>
      </c>
      <c r="DT91" s="54">
        <f t="shared" si="82"/>
        <v>0</v>
      </c>
      <c r="DU91" s="54">
        <f t="shared" si="82"/>
        <v>0</v>
      </c>
      <c r="DV91" s="54">
        <f t="shared" si="82"/>
        <v>0</v>
      </c>
      <c r="DW91" s="54">
        <f t="shared" si="82"/>
        <v>0</v>
      </c>
      <c r="DX91" s="54">
        <f t="shared" si="82"/>
        <v>0</v>
      </c>
      <c r="DY91" s="54">
        <f t="shared" si="82"/>
        <v>0</v>
      </c>
      <c r="DZ91" s="54">
        <f t="shared" ref="DK91:DZ107" si="89">IF(OR(COUNTIFS(V91:AE91,"W/O")&gt;0,COUNTIFS(V91:AE91,"A")&gt;0,COUNTIFS(V91:AE91,"")&gt;0,COUNTIF(V91:AE91,"N/O")),0,1)</f>
        <v>0</v>
      </c>
      <c r="EA91" s="54">
        <f t="shared" si="85"/>
        <v>0</v>
      </c>
      <c r="EB91" s="54">
        <f t="shared" si="85"/>
        <v>0</v>
      </c>
      <c r="EC91" s="54">
        <f t="shared" si="85"/>
        <v>0</v>
      </c>
      <c r="ED91" s="54">
        <f t="shared" si="85"/>
        <v>0</v>
      </c>
      <c r="EE91" s="54">
        <f t="shared" si="85"/>
        <v>0</v>
      </c>
      <c r="EF91" s="54">
        <f t="shared" si="85"/>
        <v>0</v>
      </c>
      <c r="EG91" s="54">
        <f t="shared" si="85"/>
        <v>0</v>
      </c>
      <c r="EH91" s="54">
        <f t="shared" si="85"/>
        <v>0</v>
      </c>
      <c r="EI91" s="54">
        <f t="shared" si="85"/>
        <v>0</v>
      </c>
      <c r="EJ91" s="54">
        <f t="shared" si="85"/>
        <v>0</v>
      </c>
      <c r="EK91" s="54">
        <f t="shared" si="85"/>
        <v>0</v>
      </c>
      <c r="EL91" s="54">
        <f t="shared" si="85"/>
        <v>0</v>
      </c>
      <c r="EM91" s="54">
        <f t="shared" si="85"/>
        <v>0</v>
      </c>
      <c r="EN91" s="54">
        <f t="shared" si="85"/>
        <v>0</v>
      </c>
      <c r="EO91" s="54">
        <f t="shared" si="85"/>
        <v>0</v>
      </c>
      <c r="EP91" s="54">
        <f t="shared" si="87"/>
        <v>0</v>
      </c>
      <c r="EQ91" s="54">
        <f t="shared" si="87"/>
        <v>0</v>
      </c>
      <c r="ER91" s="54">
        <f t="shared" si="87"/>
        <v>0</v>
      </c>
      <c r="ES91" s="54">
        <f t="shared" si="87"/>
        <v>0</v>
      </c>
      <c r="ET91" s="54">
        <f t="shared" si="87"/>
        <v>0</v>
      </c>
      <c r="EU91" s="54">
        <f t="shared" si="87"/>
        <v>0</v>
      </c>
      <c r="EV91" s="54">
        <f t="shared" si="87"/>
        <v>0</v>
      </c>
      <c r="EW91" s="54">
        <f t="shared" si="87"/>
        <v>0</v>
      </c>
      <c r="EX91" s="54">
        <f t="shared" si="87"/>
        <v>0</v>
      </c>
      <c r="EY91" s="55">
        <f t="shared" si="87"/>
        <v>0</v>
      </c>
      <c r="FA91" s="56" t="str">
        <f t="shared" si="70"/>
        <v>Non Compliance</v>
      </c>
      <c r="FB91" s="56" t="str">
        <f t="shared" si="71"/>
        <v>Compliance</v>
      </c>
      <c r="FC91" s="56" t="str">
        <f t="shared" si="72"/>
        <v>Compliance</v>
      </c>
      <c r="FD91" s="1">
        <f>VLOOKUP(C91,[2]SALARY!$B$9:$H$110,7,0)</f>
        <v>14</v>
      </c>
      <c r="FE91" s="68">
        <f t="shared" si="83"/>
        <v>0</v>
      </c>
    </row>
    <row r="92" spans="2:161" ht="20.100000000000001" customHeight="1" thickBot="1" x14ac:dyDescent="0.3">
      <c r="B92" s="42">
        <v>79</v>
      </c>
      <c r="C92" s="101">
        <v>6739</v>
      </c>
      <c r="D92" s="60" t="s">
        <v>116</v>
      </c>
      <c r="E92" s="61" t="s">
        <v>118</v>
      </c>
      <c r="F92" s="18" t="str">
        <f>IFERROR(VLOOKUP(E92,'[1]Designation with Pershift Cost'!$B$3:$C$25,2,0),"")</f>
        <v/>
      </c>
      <c r="G92" s="46" t="s">
        <v>12</v>
      </c>
      <c r="H92" s="46" t="s">
        <v>11</v>
      </c>
      <c r="I92" s="46" t="s">
        <v>11</v>
      </c>
      <c r="J92" s="46" t="s">
        <v>11</v>
      </c>
      <c r="K92" s="46" t="s">
        <v>12</v>
      </c>
      <c r="L92" s="46" t="s">
        <v>26</v>
      </c>
      <c r="M92" s="133" t="s">
        <v>12</v>
      </c>
      <c r="N92" s="46" t="s">
        <v>11</v>
      </c>
      <c r="O92" s="46" t="s">
        <v>11</v>
      </c>
      <c r="P92" s="133" t="s">
        <v>10</v>
      </c>
      <c r="Q92" s="47" t="s">
        <v>11</v>
      </c>
      <c r="R92" s="47" t="s">
        <v>10</v>
      </c>
      <c r="S92" s="47" t="s">
        <v>10</v>
      </c>
      <c r="T92" s="47" t="s">
        <v>10</v>
      </c>
      <c r="U92" s="47" t="s">
        <v>26</v>
      </c>
      <c r="V92" s="47" t="s">
        <v>10</v>
      </c>
      <c r="W92" s="47" t="s">
        <v>10</v>
      </c>
      <c r="X92" s="47" t="s">
        <v>10</v>
      </c>
      <c r="Y92" s="47" t="s">
        <v>10</v>
      </c>
      <c r="Z92" s="47" t="s">
        <v>10</v>
      </c>
      <c r="AA92" s="47" t="s">
        <v>10</v>
      </c>
      <c r="AB92" s="47" t="s">
        <v>10</v>
      </c>
      <c r="AC92" s="47" t="s">
        <v>10</v>
      </c>
      <c r="AD92" s="47" t="s">
        <v>26</v>
      </c>
      <c r="AE92" s="47" t="s">
        <v>10</v>
      </c>
      <c r="AF92" s="47" t="s">
        <v>27</v>
      </c>
      <c r="AG92" s="47" t="s">
        <v>10</v>
      </c>
      <c r="AH92" s="47" t="s">
        <v>10</v>
      </c>
      <c r="AI92" s="47" t="s">
        <v>10</v>
      </c>
      <c r="AJ92" s="47" t="s">
        <v>27</v>
      </c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8">
        <f t="shared" si="55"/>
        <v>16</v>
      </c>
      <c r="AX92" s="48">
        <f t="shared" si="56"/>
        <v>6</v>
      </c>
      <c r="AY92" s="48">
        <f t="shared" si="57"/>
        <v>3</v>
      </c>
      <c r="AZ92" s="48">
        <f t="shared" si="58"/>
        <v>0</v>
      </c>
      <c r="BA92" s="48">
        <f t="shared" si="59"/>
        <v>0</v>
      </c>
      <c r="BB92" s="48">
        <f t="shared" si="60"/>
        <v>0</v>
      </c>
      <c r="BC92" s="48">
        <f t="shared" si="61"/>
        <v>0</v>
      </c>
      <c r="BD92" s="48">
        <f t="shared" si="62"/>
        <v>0</v>
      </c>
      <c r="BE92" s="48">
        <f t="shared" si="63"/>
        <v>0</v>
      </c>
      <c r="BF92" s="48">
        <f t="shared" si="64"/>
        <v>0</v>
      </c>
      <c r="BG92" s="48">
        <f t="shared" si="65"/>
        <v>0</v>
      </c>
      <c r="BH92" s="48">
        <f t="shared" si="66"/>
        <v>0</v>
      </c>
      <c r="BI92" s="48">
        <f t="shared" si="67"/>
        <v>0</v>
      </c>
      <c r="BJ92" s="48">
        <f t="shared" si="73"/>
        <v>0</v>
      </c>
      <c r="BK92" s="47"/>
      <c r="BL92" s="47"/>
      <c r="BM92" s="48">
        <f t="shared" si="74"/>
        <v>3</v>
      </c>
      <c r="BN92" s="48">
        <f t="shared" si="75"/>
        <v>2</v>
      </c>
      <c r="BO92" s="49">
        <f t="shared" si="76"/>
        <v>25</v>
      </c>
      <c r="BP92" s="50">
        <f t="shared" si="68"/>
        <v>30</v>
      </c>
      <c r="BQ92" s="51">
        <f t="shared" si="50"/>
        <v>0</v>
      </c>
      <c r="BR92" s="51">
        <f t="shared" si="69"/>
        <v>0</v>
      </c>
      <c r="BS92" s="52"/>
      <c r="BU92" s="53">
        <f t="shared" si="88"/>
        <v>0</v>
      </c>
      <c r="BV92" s="54">
        <f t="shared" si="88"/>
        <v>0</v>
      </c>
      <c r="BW92" s="54">
        <f t="shared" si="88"/>
        <v>0</v>
      </c>
      <c r="BX92" s="54">
        <f t="shared" si="88"/>
        <v>0</v>
      </c>
      <c r="BY92" s="54">
        <f t="shared" si="88"/>
        <v>0</v>
      </c>
      <c r="BZ92" s="54">
        <f t="shared" si="88"/>
        <v>0</v>
      </c>
      <c r="CA92" s="54">
        <f t="shared" si="88"/>
        <v>1</v>
      </c>
      <c r="CB92" s="54">
        <f t="shared" si="88"/>
        <v>1</v>
      </c>
      <c r="CC92" s="54">
        <f t="shared" si="88"/>
        <v>0</v>
      </c>
      <c r="CD92" s="54">
        <f t="shared" si="88"/>
        <v>0</v>
      </c>
      <c r="CE92" s="54">
        <f t="shared" si="88"/>
        <v>0</v>
      </c>
      <c r="CF92" s="54">
        <f t="shared" si="88"/>
        <v>0</v>
      </c>
      <c r="CG92" s="54">
        <f t="shared" si="88"/>
        <v>0</v>
      </c>
      <c r="CH92" s="54">
        <f t="shared" si="88"/>
        <v>0</v>
      </c>
      <c r="CI92" s="54">
        <f t="shared" si="88"/>
        <v>0</v>
      </c>
      <c r="CJ92" s="54">
        <f t="shared" si="88"/>
        <v>1</v>
      </c>
      <c r="CK92" s="54">
        <f t="shared" si="84"/>
        <v>1</v>
      </c>
      <c r="CL92" s="54">
        <f t="shared" si="84"/>
        <v>0</v>
      </c>
      <c r="CM92" s="54">
        <f t="shared" si="84"/>
        <v>0</v>
      </c>
      <c r="CN92" s="54">
        <f t="shared" si="84"/>
        <v>0</v>
      </c>
      <c r="CO92" s="54">
        <f t="shared" si="84"/>
        <v>0</v>
      </c>
      <c r="CP92" s="54">
        <f t="shared" si="84"/>
        <v>0</v>
      </c>
      <c r="CQ92" s="54">
        <f t="shared" si="84"/>
        <v>0</v>
      </c>
      <c r="CR92" s="54">
        <f t="shared" si="84"/>
        <v>0</v>
      </c>
      <c r="CS92" s="54">
        <f t="shared" si="84"/>
        <v>0</v>
      </c>
      <c r="CT92" s="54">
        <f t="shared" si="84"/>
        <v>0</v>
      </c>
      <c r="CU92" s="54">
        <f t="shared" si="84"/>
        <v>0</v>
      </c>
      <c r="CV92" s="54">
        <f t="shared" si="84"/>
        <v>0</v>
      </c>
      <c r="CW92" s="54">
        <f t="shared" si="84"/>
        <v>0</v>
      </c>
      <c r="CX92" s="54">
        <f t="shared" si="84"/>
        <v>0</v>
      </c>
      <c r="CY92" s="54">
        <f t="shared" si="84"/>
        <v>0</v>
      </c>
      <c r="CZ92" s="54">
        <f t="shared" si="84"/>
        <v>0</v>
      </c>
      <c r="DA92" s="54">
        <f t="shared" si="86"/>
        <v>0</v>
      </c>
      <c r="DB92" s="54">
        <f t="shared" si="86"/>
        <v>0</v>
      </c>
      <c r="DC92" s="54">
        <f t="shared" si="86"/>
        <v>0</v>
      </c>
      <c r="DD92" s="54">
        <f t="shared" si="86"/>
        <v>0</v>
      </c>
      <c r="DE92" s="54">
        <f t="shared" si="86"/>
        <v>0</v>
      </c>
      <c r="DF92" s="54">
        <f t="shared" si="86"/>
        <v>0</v>
      </c>
      <c r="DG92" s="54">
        <f t="shared" si="86"/>
        <v>0</v>
      </c>
      <c r="DH92" s="54">
        <f t="shared" si="86"/>
        <v>0</v>
      </c>
      <c r="DI92" s="55">
        <f t="shared" si="86"/>
        <v>0</v>
      </c>
      <c r="DK92" s="53">
        <f t="shared" si="89"/>
        <v>0</v>
      </c>
      <c r="DL92" s="54">
        <f t="shared" si="89"/>
        <v>0</v>
      </c>
      <c r="DM92" s="54">
        <f t="shared" si="89"/>
        <v>0</v>
      </c>
      <c r="DN92" s="54">
        <f t="shared" si="89"/>
        <v>0</v>
      </c>
      <c r="DO92" s="54">
        <f t="shared" si="89"/>
        <v>0</v>
      </c>
      <c r="DP92" s="54">
        <f t="shared" si="89"/>
        <v>0</v>
      </c>
      <c r="DQ92" s="54">
        <f t="shared" si="89"/>
        <v>0</v>
      </c>
      <c r="DR92" s="54">
        <f t="shared" si="89"/>
        <v>0</v>
      </c>
      <c r="DS92" s="54">
        <f t="shared" si="89"/>
        <v>0</v>
      </c>
      <c r="DT92" s="54">
        <f t="shared" si="89"/>
        <v>0</v>
      </c>
      <c r="DU92" s="54">
        <f t="shared" si="89"/>
        <v>0</v>
      </c>
      <c r="DV92" s="54">
        <f t="shared" si="89"/>
        <v>0</v>
      </c>
      <c r="DW92" s="54">
        <f t="shared" si="89"/>
        <v>0</v>
      </c>
      <c r="DX92" s="54">
        <f t="shared" si="89"/>
        <v>0</v>
      </c>
      <c r="DY92" s="54">
        <f t="shared" si="89"/>
        <v>0</v>
      </c>
      <c r="DZ92" s="54">
        <f t="shared" si="89"/>
        <v>0</v>
      </c>
      <c r="EA92" s="54">
        <f t="shared" si="85"/>
        <v>0</v>
      </c>
      <c r="EB92" s="54">
        <f t="shared" si="85"/>
        <v>0</v>
      </c>
      <c r="EC92" s="54">
        <f t="shared" si="85"/>
        <v>0</v>
      </c>
      <c r="ED92" s="54">
        <f t="shared" si="85"/>
        <v>0</v>
      </c>
      <c r="EE92" s="54">
        <f t="shared" si="85"/>
        <v>0</v>
      </c>
      <c r="EF92" s="54">
        <f t="shared" si="85"/>
        <v>0</v>
      </c>
      <c r="EG92" s="54">
        <f t="shared" si="85"/>
        <v>0</v>
      </c>
      <c r="EH92" s="54">
        <f t="shared" si="85"/>
        <v>0</v>
      </c>
      <c r="EI92" s="54">
        <f t="shared" si="85"/>
        <v>0</v>
      </c>
      <c r="EJ92" s="54">
        <f t="shared" si="85"/>
        <v>0</v>
      </c>
      <c r="EK92" s="54">
        <f t="shared" si="85"/>
        <v>0</v>
      </c>
      <c r="EL92" s="54">
        <f t="shared" si="85"/>
        <v>0</v>
      </c>
      <c r="EM92" s="54">
        <f t="shared" si="85"/>
        <v>0</v>
      </c>
      <c r="EN92" s="54">
        <f t="shared" si="85"/>
        <v>0</v>
      </c>
      <c r="EO92" s="54">
        <f t="shared" si="85"/>
        <v>0</v>
      </c>
      <c r="EP92" s="54">
        <f t="shared" si="85"/>
        <v>0</v>
      </c>
      <c r="EQ92" s="54">
        <f t="shared" si="87"/>
        <v>0</v>
      </c>
      <c r="ER92" s="54">
        <f t="shared" si="87"/>
        <v>0</v>
      </c>
      <c r="ES92" s="54">
        <f t="shared" si="87"/>
        <v>0</v>
      </c>
      <c r="ET92" s="54">
        <f t="shared" si="87"/>
        <v>0</v>
      </c>
      <c r="EU92" s="54">
        <f t="shared" si="87"/>
        <v>0</v>
      </c>
      <c r="EV92" s="54">
        <f t="shared" si="87"/>
        <v>0</v>
      </c>
      <c r="EW92" s="54">
        <f t="shared" si="87"/>
        <v>0</v>
      </c>
      <c r="EX92" s="54">
        <f t="shared" si="87"/>
        <v>0</v>
      </c>
      <c r="EY92" s="55">
        <f t="shared" si="87"/>
        <v>0</v>
      </c>
      <c r="FA92" s="56" t="str">
        <f t="shared" si="70"/>
        <v>Non Compliance</v>
      </c>
      <c r="FB92" s="56" t="str">
        <f t="shared" si="71"/>
        <v>Compliance</v>
      </c>
      <c r="FC92" s="56" t="str">
        <f t="shared" si="72"/>
        <v>Compliance</v>
      </c>
      <c r="FD92" s="1">
        <f>VLOOKUP(C92,[2]SALARY!$B$9:$H$110,7,0)</f>
        <v>25</v>
      </c>
      <c r="FE92" s="68">
        <f t="shared" si="83"/>
        <v>0</v>
      </c>
    </row>
    <row r="93" spans="2:161" ht="20.100000000000001" customHeight="1" thickBot="1" x14ac:dyDescent="0.3">
      <c r="B93" s="42">
        <v>80</v>
      </c>
      <c r="C93" s="101">
        <v>6740</v>
      </c>
      <c r="D93" s="60" t="s">
        <v>117</v>
      </c>
      <c r="E93" s="61" t="s">
        <v>118</v>
      </c>
      <c r="F93" s="18" t="str">
        <f>IFERROR(VLOOKUP(E93,'[1]Designation with Pershift Cost'!$B$3:$C$25,2,0),"")</f>
        <v/>
      </c>
      <c r="G93" s="46" t="s">
        <v>11</v>
      </c>
      <c r="H93" s="46" t="s">
        <v>11</v>
      </c>
      <c r="I93" s="46" t="s">
        <v>26</v>
      </c>
      <c r="J93" s="46" t="s">
        <v>11</v>
      </c>
      <c r="K93" s="133" t="s">
        <v>11</v>
      </c>
      <c r="L93" s="118" t="s">
        <v>10</v>
      </c>
      <c r="M93" s="46" t="s">
        <v>10</v>
      </c>
      <c r="N93" s="46" t="s">
        <v>26</v>
      </c>
      <c r="O93" s="133" t="s">
        <v>10</v>
      </c>
      <c r="P93" s="133" t="s">
        <v>11</v>
      </c>
      <c r="Q93" s="47" t="s">
        <v>11</v>
      </c>
      <c r="R93" s="47" t="s">
        <v>10</v>
      </c>
      <c r="S93" s="47" t="s">
        <v>10</v>
      </c>
      <c r="T93" s="47" t="s">
        <v>10</v>
      </c>
      <c r="U93" s="47" t="s">
        <v>10</v>
      </c>
      <c r="V93" s="47" t="s">
        <v>12</v>
      </c>
      <c r="W93" s="47" t="s">
        <v>26</v>
      </c>
      <c r="X93" s="47" t="s">
        <v>12</v>
      </c>
      <c r="Y93" s="47" t="s">
        <v>11</v>
      </c>
      <c r="Z93" s="47" t="s">
        <v>12</v>
      </c>
      <c r="AA93" s="47" t="s">
        <v>27</v>
      </c>
      <c r="AB93" s="47" t="s">
        <v>27</v>
      </c>
      <c r="AC93" s="47" t="s">
        <v>27</v>
      </c>
      <c r="AD93" s="47" t="s">
        <v>27</v>
      </c>
      <c r="AE93" s="47" t="s">
        <v>27</v>
      </c>
      <c r="AF93" s="47" t="s">
        <v>27</v>
      </c>
      <c r="AG93" s="47" t="s">
        <v>11</v>
      </c>
      <c r="AH93" s="47" t="s">
        <v>11</v>
      </c>
      <c r="AI93" s="47" t="s">
        <v>11</v>
      </c>
      <c r="AJ93" s="47" t="s">
        <v>11</v>
      </c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8">
        <f t="shared" si="55"/>
        <v>7</v>
      </c>
      <c r="AX93" s="48">
        <f t="shared" si="56"/>
        <v>11</v>
      </c>
      <c r="AY93" s="48">
        <f t="shared" si="57"/>
        <v>3</v>
      </c>
      <c r="AZ93" s="48">
        <f t="shared" si="58"/>
        <v>0</v>
      </c>
      <c r="BA93" s="48">
        <f t="shared" si="59"/>
        <v>0</v>
      </c>
      <c r="BB93" s="48">
        <f t="shared" si="60"/>
        <v>0</v>
      </c>
      <c r="BC93" s="48">
        <f t="shared" si="61"/>
        <v>0</v>
      </c>
      <c r="BD93" s="48">
        <f t="shared" si="62"/>
        <v>0</v>
      </c>
      <c r="BE93" s="48">
        <f t="shared" si="63"/>
        <v>0</v>
      </c>
      <c r="BF93" s="48">
        <f t="shared" si="64"/>
        <v>0</v>
      </c>
      <c r="BG93" s="48">
        <f t="shared" si="65"/>
        <v>0</v>
      </c>
      <c r="BH93" s="48">
        <f t="shared" si="66"/>
        <v>0</v>
      </c>
      <c r="BI93" s="48">
        <f t="shared" si="67"/>
        <v>0</v>
      </c>
      <c r="BJ93" s="48">
        <f t="shared" si="73"/>
        <v>0</v>
      </c>
      <c r="BK93" s="47"/>
      <c r="BL93" s="47"/>
      <c r="BM93" s="48">
        <f t="shared" si="74"/>
        <v>3</v>
      </c>
      <c r="BN93" s="48">
        <f t="shared" si="75"/>
        <v>6</v>
      </c>
      <c r="BO93" s="49">
        <f t="shared" si="76"/>
        <v>21</v>
      </c>
      <c r="BP93" s="50">
        <f t="shared" si="68"/>
        <v>30</v>
      </c>
      <c r="BQ93" s="51">
        <f t="shared" si="50"/>
        <v>0</v>
      </c>
      <c r="BR93" s="51">
        <f t="shared" si="69"/>
        <v>0</v>
      </c>
      <c r="BS93" s="52"/>
      <c r="BU93" s="53">
        <f t="shared" si="88"/>
        <v>0</v>
      </c>
      <c r="BV93" s="54">
        <f t="shared" si="88"/>
        <v>0</v>
      </c>
      <c r="BW93" s="54">
        <f t="shared" si="88"/>
        <v>0</v>
      </c>
      <c r="BX93" s="54">
        <f t="shared" si="88"/>
        <v>0</v>
      </c>
      <c r="BY93" s="54">
        <f t="shared" si="88"/>
        <v>0</v>
      </c>
      <c r="BZ93" s="54">
        <f t="shared" si="88"/>
        <v>0</v>
      </c>
      <c r="CA93" s="54">
        <f t="shared" si="88"/>
        <v>0</v>
      </c>
      <c r="CB93" s="54">
        <f t="shared" si="88"/>
        <v>0</v>
      </c>
      <c r="CC93" s="54">
        <f t="shared" si="88"/>
        <v>1</v>
      </c>
      <c r="CD93" s="54">
        <f t="shared" si="88"/>
        <v>1</v>
      </c>
      <c r="CE93" s="54">
        <f t="shared" si="88"/>
        <v>0</v>
      </c>
      <c r="CF93" s="54">
        <f t="shared" si="88"/>
        <v>0</v>
      </c>
      <c r="CG93" s="54">
        <f t="shared" si="88"/>
        <v>0</v>
      </c>
      <c r="CH93" s="54">
        <f t="shared" si="88"/>
        <v>0</v>
      </c>
      <c r="CI93" s="54">
        <f t="shared" si="88"/>
        <v>0</v>
      </c>
      <c r="CJ93" s="54">
        <f t="shared" si="88"/>
        <v>0</v>
      </c>
      <c r="CK93" s="54">
        <f t="shared" si="84"/>
        <v>0</v>
      </c>
      <c r="CL93" s="54">
        <f t="shared" si="84"/>
        <v>1</v>
      </c>
      <c r="CM93" s="54">
        <f t="shared" si="84"/>
        <v>1</v>
      </c>
      <c r="CN93" s="54">
        <f t="shared" si="84"/>
        <v>1</v>
      </c>
      <c r="CO93" s="54">
        <f t="shared" si="84"/>
        <v>1</v>
      </c>
      <c r="CP93" s="54">
        <f t="shared" si="84"/>
        <v>1</v>
      </c>
      <c r="CQ93" s="54">
        <f t="shared" si="84"/>
        <v>1</v>
      </c>
      <c r="CR93" s="54">
        <f t="shared" si="84"/>
        <v>1</v>
      </c>
      <c r="CS93" s="54">
        <f t="shared" si="84"/>
        <v>0</v>
      </c>
      <c r="CT93" s="54">
        <f t="shared" si="84"/>
        <v>0</v>
      </c>
      <c r="CU93" s="54">
        <f t="shared" si="84"/>
        <v>0</v>
      </c>
      <c r="CV93" s="54">
        <f t="shared" si="84"/>
        <v>0</v>
      </c>
      <c r="CW93" s="54">
        <f t="shared" si="86"/>
        <v>0</v>
      </c>
      <c r="CX93" s="54">
        <f t="shared" si="86"/>
        <v>0</v>
      </c>
      <c r="CY93" s="54">
        <f t="shared" si="86"/>
        <v>0</v>
      </c>
      <c r="CZ93" s="54">
        <f t="shared" si="86"/>
        <v>0</v>
      </c>
      <c r="DA93" s="54">
        <f t="shared" si="86"/>
        <v>0</v>
      </c>
      <c r="DB93" s="54">
        <f t="shared" si="86"/>
        <v>0</v>
      </c>
      <c r="DC93" s="54">
        <f t="shared" si="86"/>
        <v>0</v>
      </c>
      <c r="DD93" s="54">
        <f t="shared" si="86"/>
        <v>0</v>
      </c>
      <c r="DE93" s="54">
        <f t="shared" si="86"/>
        <v>0</v>
      </c>
      <c r="DF93" s="54">
        <f t="shared" si="86"/>
        <v>0</v>
      </c>
      <c r="DG93" s="54">
        <f t="shared" si="86"/>
        <v>0</v>
      </c>
      <c r="DH93" s="54">
        <f t="shared" si="86"/>
        <v>0</v>
      </c>
      <c r="DI93" s="55">
        <f t="shared" si="86"/>
        <v>0</v>
      </c>
      <c r="DK93" s="53">
        <f t="shared" si="89"/>
        <v>0</v>
      </c>
      <c r="DL93" s="54">
        <f t="shared" si="89"/>
        <v>0</v>
      </c>
      <c r="DM93" s="54">
        <f t="shared" si="89"/>
        <v>0</v>
      </c>
      <c r="DN93" s="54">
        <f t="shared" si="89"/>
        <v>0</v>
      </c>
      <c r="DO93" s="54">
        <f t="shared" si="89"/>
        <v>0</v>
      </c>
      <c r="DP93" s="54">
        <f t="shared" si="89"/>
        <v>0</v>
      </c>
      <c r="DQ93" s="54">
        <f t="shared" si="89"/>
        <v>0</v>
      </c>
      <c r="DR93" s="54">
        <f t="shared" si="89"/>
        <v>0</v>
      </c>
      <c r="DS93" s="54">
        <f t="shared" si="89"/>
        <v>0</v>
      </c>
      <c r="DT93" s="54">
        <f t="shared" si="89"/>
        <v>0</v>
      </c>
      <c r="DU93" s="54">
        <f t="shared" si="89"/>
        <v>0</v>
      </c>
      <c r="DV93" s="54">
        <f t="shared" si="89"/>
        <v>0</v>
      </c>
      <c r="DW93" s="54">
        <f t="shared" si="89"/>
        <v>0</v>
      </c>
      <c r="DX93" s="54">
        <f t="shared" si="89"/>
        <v>0</v>
      </c>
      <c r="DY93" s="54">
        <f t="shared" si="89"/>
        <v>0</v>
      </c>
      <c r="DZ93" s="54">
        <f t="shared" si="89"/>
        <v>0</v>
      </c>
      <c r="EA93" s="54">
        <f t="shared" si="85"/>
        <v>0</v>
      </c>
      <c r="EB93" s="54">
        <f t="shared" si="85"/>
        <v>0</v>
      </c>
      <c r="EC93" s="54">
        <f t="shared" si="85"/>
        <v>0</v>
      </c>
      <c r="ED93" s="54">
        <f t="shared" si="85"/>
        <v>0</v>
      </c>
      <c r="EE93" s="54">
        <f t="shared" si="85"/>
        <v>0</v>
      </c>
      <c r="EF93" s="54">
        <f t="shared" si="85"/>
        <v>0</v>
      </c>
      <c r="EG93" s="54">
        <f t="shared" si="85"/>
        <v>0</v>
      </c>
      <c r="EH93" s="54">
        <f t="shared" si="85"/>
        <v>0</v>
      </c>
      <c r="EI93" s="54">
        <f t="shared" si="85"/>
        <v>0</v>
      </c>
      <c r="EJ93" s="54">
        <f t="shared" si="85"/>
        <v>0</v>
      </c>
      <c r="EK93" s="54">
        <f t="shared" si="85"/>
        <v>0</v>
      </c>
      <c r="EL93" s="54">
        <f t="shared" si="85"/>
        <v>0</v>
      </c>
      <c r="EM93" s="54">
        <f t="shared" si="87"/>
        <v>0</v>
      </c>
      <c r="EN93" s="54">
        <f t="shared" si="87"/>
        <v>0</v>
      </c>
      <c r="EO93" s="54">
        <f t="shared" si="87"/>
        <v>0</v>
      </c>
      <c r="EP93" s="54">
        <f t="shared" si="87"/>
        <v>0</v>
      </c>
      <c r="EQ93" s="54">
        <f t="shared" si="87"/>
        <v>0</v>
      </c>
      <c r="ER93" s="54">
        <f t="shared" si="87"/>
        <v>0</v>
      </c>
      <c r="ES93" s="54">
        <f t="shared" si="87"/>
        <v>0</v>
      </c>
      <c r="ET93" s="54">
        <f t="shared" si="87"/>
        <v>0</v>
      </c>
      <c r="EU93" s="54">
        <f t="shared" si="87"/>
        <v>0</v>
      </c>
      <c r="EV93" s="54">
        <f t="shared" si="87"/>
        <v>0</v>
      </c>
      <c r="EW93" s="54">
        <f t="shared" si="87"/>
        <v>0</v>
      </c>
      <c r="EX93" s="54">
        <f t="shared" si="87"/>
        <v>0</v>
      </c>
      <c r="EY93" s="55">
        <f t="shared" si="87"/>
        <v>0</v>
      </c>
      <c r="FA93" s="56" t="str">
        <f t="shared" si="70"/>
        <v>Non Compliance</v>
      </c>
      <c r="FB93" s="56" t="str">
        <f t="shared" si="71"/>
        <v>Compliance</v>
      </c>
      <c r="FC93" s="56" t="str">
        <f t="shared" si="72"/>
        <v>Compliance</v>
      </c>
      <c r="FD93" s="1">
        <f>VLOOKUP(C93,[2]SALARY!$B$9:$H$110,7,0)</f>
        <v>21</v>
      </c>
      <c r="FE93" s="68">
        <f t="shared" si="83"/>
        <v>0</v>
      </c>
    </row>
    <row r="94" spans="2:161" s="148" customFormat="1" ht="20.100000000000001" customHeight="1" thickBot="1" x14ac:dyDescent="0.3">
      <c r="B94" s="42">
        <v>81</v>
      </c>
      <c r="C94" s="158">
        <v>6770</v>
      </c>
      <c r="D94" s="155" t="s">
        <v>120</v>
      </c>
      <c r="E94" s="159" t="s">
        <v>118</v>
      </c>
      <c r="F94" s="160"/>
      <c r="G94" s="141" t="s">
        <v>10</v>
      </c>
      <c r="H94" s="141" t="s">
        <v>10</v>
      </c>
      <c r="I94" s="141" t="s">
        <v>26</v>
      </c>
      <c r="J94" s="141" t="s">
        <v>10</v>
      </c>
      <c r="K94" s="141" t="s">
        <v>10</v>
      </c>
      <c r="L94" s="141" t="s">
        <v>10</v>
      </c>
      <c r="M94" s="141" t="s">
        <v>10</v>
      </c>
      <c r="N94" s="141" t="s">
        <v>10</v>
      </c>
      <c r="O94" s="141" t="s">
        <v>10</v>
      </c>
      <c r="P94" s="141" t="s">
        <v>10</v>
      </c>
      <c r="Q94" s="142" t="s">
        <v>26</v>
      </c>
      <c r="R94" s="142" t="s">
        <v>12</v>
      </c>
      <c r="S94" s="142" t="s">
        <v>27</v>
      </c>
      <c r="T94" s="142" t="s">
        <v>11</v>
      </c>
      <c r="U94" s="142" t="s">
        <v>10</v>
      </c>
      <c r="V94" s="142" t="s">
        <v>26</v>
      </c>
      <c r="W94" s="142" t="s">
        <v>12</v>
      </c>
      <c r="X94" s="142" t="s">
        <v>12</v>
      </c>
      <c r="Y94" s="142" t="s">
        <v>12</v>
      </c>
      <c r="Z94" s="142" t="s">
        <v>12</v>
      </c>
      <c r="AA94" s="142" t="s">
        <v>12</v>
      </c>
      <c r="AB94" s="142" t="s">
        <v>12</v>
      </c>
      <c r="AC94" s="142" t="s">
        <v>26</v>
      </c>
      <c r="AD94" s="142" t="s">
        <v>12</v>
      </c>
      <c r="AE94" s="142" t="s">
        <v>12</v>
      </c>
      <c r="AF94" s="142" t="s">
        <v>11</v>
      </c>
      <c r="AG94" s="142" t="s">
        <v>11</v>
      </c>
      <c r="AH94" s="142" t="s">
        <v>27</v>
      </c>
      <c r="AI94" s="142" t="s">
        <v>11</v>
      </c>
      <c r="AJ94" s="142" t="s">
        <v>10</v>
      </c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3">
        <f t="shared" si="55"/>
        <v>11</v>
      </c>
      <c r="AX94" s="143">
        <f t="shared" si="56"/>
        <v>4</v>
      </c>
      <c r="AY94" s="143">
        <f t="shared" si="57"/>
        <v>9</v>
      </c>
      <c r="AZ94" s="143">
        <f t="shared" si="58"/>
        <v>0</v>
      </c>
      <c r="BA94" s="143">
        <f t="shared" si="59"/>
        <v>0</v>
      </c>
      <c r="BB94" s="143">
        <f t="shared" si="60"/>
        <v>0</v>
      </c>
      <c r="BC94" s="143">
        <f t="shared" si="61"/>
        <v>0</v>
      </c>
      <c r="BD94" s="143">
        <f t="shared" si="62"/>
        <v>0</v>
      </c>
      <c r="BE94" s="143">
        <f t="shared" si="63"/>
        <v>0</v>
      </c>
      <c r="BF94" s="143">
        <f t="shared" si="64"/>
        <v>0</v>
      </c>
      <c r="BG94" s="143">
        <f t="shared" si="65"/>
        <v>0</v>
      </c>
      <c r="BH94" s="143">
        <f t="shared" si="66"/>
        <v>0</v>
      </c>
      <c r="BI94" s="143">
        <f t="shared" si="67"/>
        <v>0</v>
      </c>
      <c r="BJ94" s="143">
        <f t="shared" si="73"/>
        <v>0</v>
      </c>
      <c r="BK94" s="142"/>
      <c r="BL94" s="142"/>
      <c r="BM94" s="143">
        <f t="shared" si="74"/>
        <v>4</v>
      </c>
      <c r="BN94" s="143">
        <f t="shared" si="75"/>
        <v>2</v>
      </c>
      <c r="BO94" s="144">
        <f t="shared" si="76"/>
        <v>24</v>
      </c>
      <c r="BP94" s="145">
        <f t="shared" si="68"/>
        <v>30</v>
      </c>
      <c r="BQ94" s="146">
        <f t="shared" si="50"/>
        <v>0</v>
      </c>
      <c r="BR94" s="146">
        <f t="shared" si="69"/>
        <v>0</v>
      </c>
      <c r="BS94" s="147"/>
      <c r="BU94" s="149">
        <f t="shared" si="88"/>
        <v>0</v>
      </c>
      <c r="BV94" s="150">
        <f t="shared" si="88"/>
        <v>0</v>
      </c>
      <c r="BW94" s="150">
        <f t="shared" si="88"/>
        <v>0</v>
      </c>
      <c r="BX94" s="150">
        <f t="shared" si="88"/>
        <v>1</v>
      </c>
      <c r="BY94" s="150">
        <f t="shared" si="88"/>
        <v>0</v>
      </c>
      <c r="BZ94" s="150">
        <f t="shared" si="88"/>
        <v>0</v>
      </c>
      <c r="CA94" s="150">
        <f t="shared" si="88"/>
        <v>0</v>
      </c>
      <c r="CB94" s="150">
        <f t="shared" si="88"/>
        <v>0</v>
      </c>
      <c r="CC94" s="150">
        <f t="shared" si="88"/>
        <v>0</v>
      </c>
      <c r="CD94" s="150">
        <f t="shared" si="88"/>
        <v>0</v>
      </c>
      <c r="CE94" s="150">
        <f t="shared" si="88"/>
        <v>0</v>
      </c>
      <c r="CF94" s="150">
        <f t="shared" si="88"/>
        <v>0</v>
      </c>
      <c r="CG94" s="150">
        <f t="shared" si="88"/>
        <v>0</v>
      </c>
      <c r="CH94" s="150">
        <f t="shared" si="88"/>
        <v>0</v>
      </c>
      <c r="CI94" s="150">
        <f t="shared" si="88"/>
        <v>0</v>
      </c>
      <c r="CJ94" s="150">
        <f t="shared" si="88"/>
        <v>0</v>
      </c>
      <c r="CK94" s="150">
        <f t="shared" ref="CK94:CU115" si="90">IF(OR(COUNTIFS(W94:AC94,"W/O")&gt;0,COUNTIFS(W94:AC94,"")&gt;0),0,1)</f>
        <v>0</v>
      </c>
      <c r="CL94" s="150">
        <f t="shared" si="90"/>
        <v>0</v>
      </c>
      <c r="CM94" s="150">
        <f t="shared" si="90"/>
        <v>0</v>
      </c>
      <c r="CN94" s="150">
        <f t="shared" si="90"/>
        <v>0</v>
      </c>
      <c r="CO94" s="150">
        <f t="shared" si="90"/>
        <v>0</v>
      </c>
      <c r="CP94" s="150">
        <f t="shared" si="90"/>
        <v>0</v>
      </c>
      <c r="CQ94" s="150">
        <f t="shared" si="90"/>
        <v>0</v>
      </c>
      <c r="CR94" s="150">
        <f t="shared" si="90"/>
        <v>1</v>
      </c>
      <c r="CS94" s="150">
        <f t="shared" si="90"/>
        <v>0</v>
      </c>
      <c r="CT94" s="150">
        <f t="shared" si="90"/>
        <v>0</v>
      </c>
      <c r="CU94" s="150">
        <f t="shared" si="90"/>
        <v>0</v>
      </c>
      <c r="CV94" s="150">
        <f t="shared" si="84"/>
        <v>0</v>
      </c>
      <c r="CW94" s="150"/>
      <c r="CX94" s="150"/>
      <c r="CY94" s="150"/>
      <c r="CZ94" s="150"/>
      <c r="DA94" s="150"/>
      <c r="DB94" s="150"/>
      <c r="DC94" s="150"/>
      <c r="DD94" s="150"/>
      <c r="DE94" s="150"/>
      <c r="DF94" s="150"/>
      <c r="DG94" s="150"/>
      <c r="DH94" s="150"/>
      <c r="DI94" s="151"/>
      <c r="DK94" s="149">
        <f t="shared" si="89"/>
        <v>0</v>
      </c>
      <c r="DL94" s="150">
        <f t="shared" si="89"/>
        <v>0</v>
      </c>
      <c r="DM94" s="150">
        <f t="shared" si="89"/>
        <v>0</v>
      </c>
      <c r="DN94" s="150">
        <f t="shared" si="89"/>
        <v>0</v>
      </c>
      <c r="DO94" s="150">
        <f t="shared" si="89"/>
        <v>0</v>
      </c>
      <c r="DP94" s="150">
        <f t="shared" si="89"/>
        <v>0</v>
      </c>
      <c r="DQ94" s="150">
        <f t="shared" si="89"/>
        <v>0</v>
      </c>
      <c r="DR94" s="150">
        <f t="shared" si="89"/>
        <v>0</v>
      </c>
      <c r="DS94" s="150">
        <f t="shared" si="89"/>
        <v>0</v>
      </c>
      <c r="DT94" s="150">
        <f t="shared" si="89"/>
        <v>0</v>
      </c>
      <c r="DU94" s="150">
        <f t="shared" si="89"/>
        <v>0</v>
      </c>
      <c r="DV94" s="150">
        <f t="shared" si="89"/>
        <v>0</v>
      </c>
      <c r="DW94" s="150">
        <f t="shared" si="89"/>
        <v>0</v>
      </c>
      <c r="DX94" s="150">
        <f t="shared" si="89"/>
        <v>0</v>
      </c>
      <c r="DY94" s="150">
        <f t="shared" si="89"/>
        <v>0</v>
      </c>
      <c r="DZ94" s="150">
        <f t="shared" si="89"/>
        <v>0</v>
      </c>
      <c r="EA94" s="150">
        <f t="shared" ref="EA94:EK115" si="91">IF(OR(COUNTIFS(W94:AF94,"W/O")&gt;0,COUNTIFS(W94:AF94,"A")&gt;0,COUNTIFS(W94:AF94,"")&gt;0,COUNTIF(W94:AF94,"N/O")),0,1)</f>
        <v>0</v>
      </c>
      <c r="EB94" s="150">
        <f t="shared" si="91"/>
        <v>0</v>
      </c>
      <c r="EC94" s="150">
        <f t="shared" si="91"/>
        <v>0</v>
      </c>
      <c r="ED94" s="150">
        <f t="shared" si="91"/>
        <v>0</v>
      </c>
      <c r="EE94" s="150">
        <f t="shared" si="91"/>
        <v>0</v>
      </c>
      <c r="EF94" s="150">
        <f t="shared" si="91"/>
        <v>0</v>
      </c>
      <c r="EG94" s="150">
        <f t="shared" si="91"/>
        <v>0</v>
      </c>
      <c r="EH94" s="150">
        <f t="shared" si="91"/>
        <v>0</v>
      </c>
      <c r="EI94" s="150">
        <f t="shared" si="91"/>
        <v>0</v>
      </c>
      <c r="EJ94" s="150">
        <f t="shared" si="91"/>
        <v>0</v>
      </c>
      <c r="EK94" s="150">
        <f t="shared" si="91"/>
        <v>0</v>
      </c>
      <c r="EL94" s="150">
        <f t="shared" si="85"/>
        <v>0</v>
      </c>
      <c r="EM94" s="150"/>
      <c r="EN94" s="150"/>
      <c r="EO94" s="150"/>
      <c r="EP94" s="150"/>
      <c r="EQ94" s="150"/>
      <c r="ER94" s="150"/>
      <c r="ES94" s="150"/>
      <c r="ET94" s="150"/>
      <c r="EU94" s="150"/>
      <c r="EV94" s="150"/>
      <c r="EW94" s="150"/>
      <c r="EX94" s="150"/>
      <c r="EY94" s="151"/>
      <c r="FA94" s="152" t="str">
        <f t="shared" si="70"/>
        <v>Non Compliance</v>
      </c>
      <c r="FB94" s="152" t="str">
        <f t="shared" si="71"/>
        <v>Compliance</v>
      </c>
      <c r="FC94" s="152" t="str">
        <f t="shared" si="72"/>
        <v>Compliance</v>
      </c>
      <c r="FD94" s="1">
        <f>VLOOKUP(C94,[2]SALARY!$B$9:$H$110,7,0)</f>
        <v>24</v>
      </c>
      <c r="FE94" s="68">
        <f t="shared" si="83"/>
        <v>0</v>
      </c>
    </row>
    <row r="95" spans="2:161" ht="20.100000000000001" customHeight="1" thickBot="1" x14ac:dyDescent="0.3">
      <c r="B95" s="42">
        <v>82</v>
      </c>
      <c r="C95" s="62">
        <v>6782</v>
      </c>
      <c r="D95" s="60" t="s">
        <v>121</v>
      </c>
      <c r="E95" s="61" t="s">
        <v>118</v>
      </c>
      <c r="F95" s="34"/>
      <c r="G95" s="46" t="s">
        <v>12</v>
      </c>
      <c r="H95" s="46" t="s">
        <v>27</v>
      </c>
      <c r="I95" s="46" t="s">
        <v>11</v>
      </c>
      <c r="J95" s="46" t="s">
        <v>11</v>
      </c>
      <c r="K95" s="46" t="s">
        <v>12</v>
      </c>
      <c r="L95" s="46" t="s">
        <v>12</v>
      </c>
      <c r="M95" s="46" t="s">
        <v>26</v>
      </c>
      <c r="N95" s="46" t="s">
        <v>12</v>
      </c>
      <c r="O95" s="46" t="s">
        <v>11</v>
      </c>
      <c r="P95" s="46" t="s">
        <v>12</v>
      </c>
      <c r="Q95" s="47" t="s">
        <v>27</v>
      </c>
      <c r="R95" s="47" t="s">
        <v>12</v>
      </c>
      <c r="S95" s="47" t="s">
        <v>12</v>
      </c>
      <c r="T95" s="47" t="s">
        <v>12</v>
      </c>
      <c r="U95" s="47" t="s">
        <v>12</v>
      </c>
      <c r="V95" s="47" t="s">
        <v>12</v>
      </c>
      <c r="W95" s="47" t="s">
        <v>12</v>
      </c>
      <c r="X95" s="47" t="s">
        <v>26</v>
      </c>
      <c r="Y95" s="47" t="s">
        <v>12</v>
      </c>
      <c r="Z95" s="47" t="s">
        <v>12</v>
      </c>
      <c r="AA95" s="47" t="s">
        <v>12</v>
      </c>
      <c r="AB95" s="47" t="s">
        <v>27</v>
      </c>
      <c r="AC95" s="47" t="s">
        <v>11</v>
      </c>
      <c r="AD95" s="47" t="s">
        <v>26</v>
      </c>
      <c r="AE95" s="47" t="s">
        <v>12</v>
      </c>
      <c r="AF95" s="47" t="s">
        <v>27</v>
      </c>
      <c r="AG95" s="47" t="s">
        <v>12</v>
      </c>
      <c r="AH95" s="47" t="s">
        <v>12</v>
      </c>
      <c r="AI95" s="47" t="s">
        <v>12</v>
      </c>
      <c r="AJ95" s="47" t="s">
        <v>26</v>
      </c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8">
        <f t="shared" si="55"/>
        <v>0</v>
      </c>
      <c r="AX95" s="48">
        <f t="shared" si="56"/>
        <v>4</v>
      </c>
      <c r="AY95" s="48">
        <f t="shared" si="57"/>
        <v>18</v>
      </c>
      <c r="AZ95" s="48">
        <f t="shared" si="58"/>
        <v>0</v>
      </c>
      <c r="BA95" s="48">
        <f t="shared" si="59"/>
        <v>0</v>
      </c>
      <c r="BB95" s="48">
        <f t="shared" si="60"/>
        <v>0</v>
      </c>
      <c r="BC95" s="48">
        <f t="shared" si="61"/>
        <v>0</v>
      </c>
      <c r="BD95" s="48">
        <f t="shared" si="62"/>
        <v>0</v>
      </c>
      <c r="BE95" s="48">
        <f t="shared" si="63"/>
        <v>0</v>
      </c>
      <c r="BF95" s="48">
        <f t="shared" si="64"/>
        <v>0</v>
      </c>
      <c r="BG95" s="48">
        <f t="shared" si="65"/>
        <v>0</v>
      </c>
      <c r="BH95" s="48">
        <f t="shared" si="66"/>
        <v>0</v>
      </c>
      <c r="BI95" s="48">
        <f t="shared" si="67"/>
        <v>0</v>
      </c>
      <c r="BJ95" s="48">
        <f t="shared" si="73"/>
        <v>0</v>
      </c>
      <c r="BK95" s="47"/>
      <c r="BL95" s="47"/>
      <c r="BM95" s="48">
        <f t="shared" si="74"/>
        <v>4</v>
      </c>
      <c r="BN95" s="48">
        <f t="shared" si="75"/>
        <v>4</v>
      </c>
      <c r="BO95" s="49">
        <f t="shared" si="76"/>
        <v>22</v>
      </c>
      <c r="BP95" s="50">
        <f t="shared" si="68"/>
        <v>30</v>
      </c>
      <c r="BQ95" s="51">
        <f t="shared" si="50"/>
        <v>0</v>
      </c>
      <c r="BR95" s="51">
        <f t="shared" si="69"/>
        <v>0</v>
      </c>
      <c r="BS95" s="52"/>
      <c r="BU95" s="53">
        <f t="shared" si="88"/>
        <v>0</v>
      </c>
      <c r="BV95" s="54">
        <f t="shared" si="88"/>
        <v>0</v>
      </c>
      <c r="BW95" s="54">
        <f t="shared" si="88"/>
        <v>0</v>
      </c>
      <c r="BX95" s="54">
        <f t="shared" si="88"/>
        <v>0</v>
      </c>
      <c r="BY95" s="54">
        <f t="shared" si="88"/>
        <v>0</v>
      </c>
      <c r="BZ95" s="54">
        <f t="shared" si="88"/>
        <v>0</v>
      </c>
      <c r="CA95" s="54">
        <f t="shared" si="88"/>
        <v>0</v>
      </c>
      <c r="CB95" s="54">
        <f t="shared" si="88"/>
        <v>1</v>
      </c>
      <c r="CC95" s="54">
        <f t="shared" si="88"/>
        <v>1</v>
      </c>
      <c r="CD95" s="54">
        <f t="shared" si="88"/>
        <v>1</v>
      </c>
      <c r="CE95" s="54">
        <f t="shared" si="88"/>
        <v>1</v>
      </c>
      <c r="CF95" s="54">
        <f t="shared" si="88"/>
        <v>0</v>
      </c>
      <c r="CG95" s="54">
        <f t="shared" si="88"/>
        <v>0</v>
      </c>
      <c r="CH95" s="54">
        <f t="shared" si="88"/>
        <v>0</v>
      </c>
      <c r="CI95" s="54">
        <f t="shared" si="88"/>
        <v>0</v>
      </c>
      <c r="CJ95" s="54">
        <f t="shared" si="88"/>
        <v>0</v>
      </c>
      <c r="CK95" s="54">
        <f t="shared" si="90"/>
        <v>0</v>
      </c>
      <c r="CL95" s="54">
        <f t="shared" si="90"/>
        <v>0</v>
      </c>
      <c r="CM95" s="54">
        <f t="shared" si="90"/>
        <v>0</v>
      </c>
      <c r="CN95" s="54">
        <f t="shared" si="90"/>
        <v>0</v>
      </c>
      <c r="CO95" s="54">
        <f t="shared" si="90"/>
        <v>0</v>
      </c>
      <c r="CP95" s="54">
        <f t="shared" si="90"/>
        <v>0</v>
      </c>
      <c r="CQ95" s="54">
        <f t="shared" si="90"/>
        <v>0</v>
      </c>
      <c r="CR95" s="54">
        <f t="shared" si="90"/>
        <v>0</v>
      </c>
      <c r="CS95" s="54">
        <f t="shared" si="90"/>
        <v>0</v>
      </c>
      <c r="CT95" s="54">
        <f t="shared" si="90"/>
        <v>0</v>
      </c>
      <c r="CU95" s="54">
        <f t="shared" si="90"/>
        <v>0</v>
      </c>
      <c r="CV95" s="54">
        <f t="shared" si="84"/>
        <v>0</v>
      </c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5"/>
      <c r="DK95" s="53">
        <f t="shared" si="89"/>
        <v>0</v>
      </c>
      <c r="DL95" s="54">
        <f t="shared" si="89"/>
        <v>0</v>
      </c>
      <c r="DM95" s="54">
        <f t="shared" si="89"/>
        <v>0</v>
      </c>
      <c r="DN95" s="54">
        <f t="shared" si="89"/>
        <v>0</v>
      </c>
      <c r="DO95" s="54">
        <f t="shared" si="89"/>
        <v>0</v>
      </c>
      <c r="DP95" s="54">
        <f t="shared" si="89"/>
        <v>0</v>
      </c>
      <c r="DQ95" s="54">
        <f t="shared" si="89"/>
        <v>0</v>
      </c>
      <c r="DR95" s="54">
        <f t="shared" si="89"/>
        <v>0</v>
      </c>
      <c r="DS95" s="54">
        <f t="shared" si="89"/>
        <v>0</v>
      </c>
      <c r="DT95" s="54">
        <f t="shared" si="89"/>
        <v>0</v>
      </c>
      <c r="DU95" s="54">
        <f t="shared" si="89"/>
        <v>0</v>
      </c>
      <c r="DV95" s="54">
        <f t="shared" si="89"/>
        <v>0</v>
      </c>
      <c r="DW95" s="54">
        <f t="shared" si="89"/>
        <v>0</v>
      </c>
      <c r="DX95" s="54">
        <f t="shared" si="89"/>
        <v>0</v>
      </c>
      <c r="DY95" s="54">
        <f t="shared" si="89"/>
        <v>0</v>
      </c>
      <c r="DZ95" s="54">
        <f t="shared" si="89"/>
        <v>0</v>
      </c>
      <c r="EA95" s="54">
        <f t="shared" si="91"/>
        <v>0</v>
      </c>
      <c r="EB95" s="54">
        <f t="shared" si="91"/>
        <v>0</v>
      </c>
      <c r="EC95" s="54">
        <f t="shared" si="91"/>
        <v>0</v>
      </c>
      <c r="ED95" s="54">
        <f t="shared" si="91"/>
        <v>0</v>
      </c>
      <c r="EE95" s="54">
        <f t="shared" si="91"/>
        <v>0</v>
      </c>
      <c r="EF95" s="54">
        <f t="shared" si="91"/>
        <v>0</v>
      </c>
      <c r="EG95" s="54">
        <f t="shared" si="91"/>
        <v>0</v>
      </c>
      <c r="EH95" s="54">
        <f t="shared" si="91"/>
        <v>0</v>
      </c>
      <c r="EI95" s="54">
        <f t="shared" si="91"/>
        <v>0</v>
      </c>
      <c r="EJ95" s="54">
        <f t="shared" si="91"/>
        <v>0</v>
      </c>
      <c r="EK95" s="54">
        <f t="shared" si="91"/>
        <v>0</v>
      </c>
      <c r="EL95" s="54">
        <f t="shared" si="85"/>
        <v>0</v>
      </c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5"/>
      <c r="FA95" s="56" t="str">
        <f t="shared" si="70"/>
        <v>Non Compliance</v>
      </c>
      <c r="FB95" s="56" t="str">
        <f t="shared" si="71"/>
        <v>Compliance</v>
      </c>
      <c r="FC95" s="56" t="str">
        <f t="shared" si="72"/>
        <v>Compliance</v>
      </c>
      <c r="FD95" s="1">
        <f>VLOOKUP(C95,[2]SALARY!$B$9:$H$110,7,0)</f>
        <v>22</v>
      </c>
      <c r="FE95" s="68">
        <f t="shared" si="83"/>
        <v>0</v>
      </c>
    </row>
    <row r="96" spans="2:161" ht="20.100000000000001" customHeight="1" thickBot="1" x14ac:dyDescent="0.3">
      <c r="B96" s="42">
        <v>83</v>
      </c>
      <c r="C96" s="62">
        <v>6808</v>
      </c>
      <c r="D96" s="60" t="s">
        <v>124</v>
      </c>
      <c r="E96" s="61" t="s">
        <v>118</v>
      </c>
      <c r="F96" s="35"/>
      <c r="G96" s="58" t="s">
        <v>10</v>
      </c>
      <c r="H96" s="58" t="s">
        <v>10</v>
      </c>
      <c r="I96" s="126" t="s">
        <v>10</v>
      </c>
      <c r="J96" s="58" t="s">
        <v>26</v>
      </c>
      <c r="K96" s="58" t="s">
        <v>10</v>
      </c>
      <c r="L96" s="121" t="s">
        <v>10</v>
      </c>
      <c r="M96" s="58" t="s">
        <v>10</v>
      </c>
      <c r="N96" s="46" t="s">
        <v>10</v>
      </c>
      <c r="O96" s="134" t="s">
        <v>10</v>
      </c>
      <c r="P96" s="133" t="s">
        <v>10</v>
      </c>
      <c r="Q96" s="59" t="s">
        <v>26</v>
      </c>
      <c r="R96" s="47" t="s">
        <v>27</v>
      </c>
      <c r="S96" s="59" t="s">
        <v>10</v>
      </c>
      <c r="T96" s="47" t="s">
        <v>10</v>
      </c>
      <c r="U96" s="47" t="s">
        <v>10</v>
      </c>
      <c r="V96" s="59" t="s">
        <v>10</v>
      </c>
      <c r="W96" s="59" t="s">
        <v>10</v>
      </c>
      <c r="X96" s="59" t="s">
        <v>26</v>
      </c>
      <c r="Y96" s="47" t="s">
        <v>10</v>
      </c>
      <c r="Z96" s="59" t="s">
        <v>10</v>
      </c>
      <c r="AA96" s="59" t="s">
        <v>10</v>
      </c>
      <c r="AB96" s="59" t="s">
        <v>10</v>
      </c>
      <c r="AC96" s="59" t="s">
        <v>10</v>
      </c>
      <c r="AD96" s="47" t="s">
        <v>10</v>
      </c>
      <c r="AE96" s="59" t="s">
        <v>26</v>
      </c>
      <c r="AF96" s="59" t="s">
        <v>12</v>
      </c>
      <c r="AG96" s="47" t="s">
        <v>12</v>
      </c>
      <c r="AH96" s="47" t="s">
        <v>12</v>
      </c>
      <c r="AI96" s="47" t="s">
        <v>12</v>
      </c>
      <c r="AJ96" s="59" t="s">
        <v>12</v>
      </c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47"/>
      <c r="AV96" s="47"/>
      <c r="AW96" s="48">
        <f t="shared" si="55"/>
        <v>20</v>
      </c>
      <c r="AX96" s="48">
        <f t="shared" si="56"/>
        <v>0</v>
      </c>
      <c r="AY96" s="48">
        <f t="shared" si="57"/>
        <v>5</v>
      </c>
      <c r="AZ96" s="48">
        <f t="shared" si="58"/>
        <v>0</v>
      </c>
      <c r="BA96" s="48">
        <f t="shared" si="59"/>
        <v>0</v>
      </c>
      <c r="BB96" s="48">
        <f t="shared" si="60"/>
        <v>0</v>
      </c>
      <c r="BC96" s="48">
        <f t="shared" si="61"/>
        <v>0</v>
      </c>
      <c r="BD96" s="48">
        <f t="shared" si="62"/>
        <v>0</v>
      </c>
      <c r="BE96" s="48">
        <f t="shared" si="63"/>
        <v>0</v>
      </c>
      <c r="BF96" s="48">
        <f t="shared" si="64"/>
        <v>0</v>
      </c>
      <c r="BG96" s="48">
        <f t="shared" si="65"/>
        <v>0</v>
      </c>
      <c r="BH96" s="48">
        <f t="shared" si="66"/>
        <v>0</v>
      </c>
      <c r="BI96" s="48">
        <f t="shared" si="67"/>
        <v>0</v>
      </c>
      <c r="BJ96" s="48">
        <f t="shared" si="73"/>
        <v>0</v>
      </c>
      <c r="BK96" s="47"/>
      <c r="BL96" s="47"/>
      <c r="BM96" s="48">
        <f t="shared" si="74"/>
        <v>4</v>
      </c>
      <c r="BN96" s="48">
        <f t="shared" si="75"/>
        <v>1</v>
      </c>
      <c r="BO96" s="49">
        <f t="shared" si="76"/>
        <v>25</v>
      </c>
      <c r="BP96" s="50">
        <f t="shared" si="68"/>
        <v>30</v>
      </c>
      <c r="BQ96" s="51">
        <f t="shared" si="50"/>
        <v>0</v>
      </c>
      <c r="BR96" s="51">
        <f t="shared" si="69"/>
        <v>0</v>
      </c>
      <c r="BS96" s="63"/>
      <c r="BU96" s="53">
        <f t="shared" si="88"/>
        <v>0</v>
      </c>
      <c r="BV96" s="54">
        <f t="shared" si="88"/>
        <v>0</v>
      </c>
      <c r="BW96" s="54">
        <f t="shared" si="88"/>
        <v>0</v>
      </c>
      <c r="BX96" s="54">
        <f t="shared" si="88"/>
        <v>0</v>
      </c>
      <c r="BY96" s="54">
        <f t="shared" si="88"/>
        <v>0</v>
      </c>
      <c r="BZ96" s="54">
        <f t="shared" si="88"/>
        <v>0</v>
      </c>
      <c r="CA96" s="54">
        <f t="shared" si="88"/>
        <v>0</v>
      </c>
      <c r="CB96" s="54">
        <f t="shared" si="88"/>
        <v>0</v>
      </c>
      <c r="CC96" s="54">
        <f t="shared" si="88"/>
        <v>0</v>
      </c>
      <c r="CD96" s="54">
        <f t="shared" ref="CD96:CD103" si="92">IF(OR(COUNTIFS(P96:V96,"W/O")&gt;0,COUNTIFS(P96:V96,"")&gt;0),0,1)</f>
        <v>0</v>
      </c>
      <c r="CE96" s="54">
        <f t="shared" si="88"/>
        <v>0</v>
      </c>
      <c r="CF96" s="54">
        <f t="shared" si="88"/>
        <v>0</v>
      </c>
      <c r="CG96" s="54">
        <f t="shared" si="88"/>
        <v>0</v>
      </c>
      <c r="CH96" s="54">
        <f t="shared" si="88"/>
        <v>0</v>
      </c>
      <c r="CI96" s="54">
        <f t="shared" si="88"/>
        <v>0</v>
      </c>
      <c r="CJ96" s="54">
        <f t="shared" si="88"/>
        <v>0</v>
      </c>
      <c r="CK96" s="54">
        <f t="shared" si="90"/>
        <v>0</v>
      </c>
      <c r="CL96" s="54">
        <f t="shared" si="90"/>
        <v>0</v>
      </c>
      <c r="CM96" s="54">
        <f t="shared" si="90"/>
        <v>0</v>
      </c>
      <c r="CN96" s="54">
        <f t="shared" si="90"/>
        <v>0</v>
      </c>
      <c r="CO96" s="54">
        <f t="shared" si="90"/>
        <v>0</v>
      </c>
      <c r="CP96" s="54">
        <f t="shared" si="90"/>
        <v>0</v>
      </c>
      <c r="CQ96" s="54">
        <f t="shared" si="90"/>
        <v>0</v>
      </c>
      <c r="CR96" s="54">
        <f t="shared" si="90"/>
        <v>0</v>
      </c>
      <c r="CS96" s="54">
        <f t="shared" si="90"/>
        <v>0</v>
      </c>
      <c r="CT96" s="54">
        <f t="shared" si="90"/>
        <v>0</v>
      </c>
      <c r="CU96" s="54">
        <f t="shared" si="90"/>
        <v>0</v>
      </c>
      <c r="CV96" s="54">
        <f t="shared" si="84"/>
        <v>0</v>
      </c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5"/>
      <c r="DK96" s="64">
        <f t="shared" si="89"/>
        <v>0</v>
      </c>
      <c r="DL96" s="65">
        <f t="shared" si="89"/>
        <v>0</v>
      </c>
      <c r="DM96" s="65">
        <f t="shared" si="89"/>
        <v>0</v>
      </c>
      <c r="DN96" s="65">
        <f t="shared" si="89"/>
        <v>0</v>
      </c>
      <c r="DO96" s="65">
        <f t="shared" si="89"/>
        <v>0</v>
      </c>
      <c r="DP96" s="65">
        <f t="shared" si="89"/>
        <v>0</v>
      </c>
      <c r="DQ96" s="65">
        <f t="shared" si="89"/>
        <v>0</v>
      </c>
      <c r="DR96" s="65">
        <f t="shared" si="89"/>
        <v>0</v>
      </c>
      <c r="DS96" s="65">
        <f t="shared" si="89"/>
        <v>0</v>
      </c>
      <c r="DT96" s="65">
        <f t="shared" si="89"/>
        <v>0</v>
      </c>
      <c r="DU96" s="65">
        <f t="shared" si="89"/>
        <v>0</v>
      </c>
      <c r="DV96" s="65">
        <f t="shared" si="89"/>
        <v>0</v>
      </c>
      <c r="DW96" s="65">
        <f t="shared" si="89"/>
        <v>0</v>
      </c>
      <c r="DX96" s="65">
        <f t="shared" si="89"/>
        <v>0</v>
      </c>
      <c r="DY96" s="65">
        <f t="shared" si="89"/>
        <v>0</v>
      </c>
      <c r="DZ96" s="65">
        <f t="shared" si="89"/>
        <v>0</v>
      </c>
      <c r="EA96" s="65">
        <f t="shared" si="91"/>
        <v>0</v>
      </c>
      <c r="EB96" s="65">
        <f t="shared" si="91"/>
        <v>0</v>
      </c>
      <c r="EC96" s="65">
        <f t="shared" si="91"/>
        <v>0</v>
      </c>
      <c r="ED96" s="65">
        <f t="shared" si="91"/>
        <v>0</v>
      </c>
      <c r="EE96" s="65">
        <f t="shared" si="91"/>
        <v>0</v>
      </c>
      <c r="EF96" s="65">
        <f t="shared" si="91"/>
        <v>0</v>
      </c>
      <c r="EG96" s="65">
        <f t="shared" si="91"/>
        <v>0</v>
      </c>
      <c r="EH96" s="65">
        <f t="shared" si="91"/>
        <v>0</v>
      </c>
      <c r="EI96" s="65">
        <f t="shared" si="91"/>
        <v>0</v>
      </c>
      <c r="EJ96" s="65">
        <f t="shared" si="91"/>
        <v>0</v>
      </c>
      <c r="EK96" s="65">
        <f t="shared" si="91"/>
        <v>0</v>
      </c>
      <c r="EL96" s="65">
        <f t="shared" si="85"/>
        <v>0</v>
      </c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6"/>
      <c r="FA96" s="56" t="str">
        <f t="shared" si="70"/>
        <v>Compliance</v>
      </c>
      <c r="FB96" s="56" t="str">
        <f t="shared" si="71"/>
        <v>Compliance</v>
      </c>
      <c r="FC96" s="56" t="str">
        <f t="shared" si="72"/>
        <v>Compliance</v>
      </c>
      <c r="FD96" s="1">
        <f>VLOOKUP(C96,[2]SALARY!$B$9:$H$110,7,0)</f>
        <v>25</v>
      </c>
      <c r="FE96" s="68">
        <f t="shared" si="83"/>
        <v>0</v>
      </c>
    </row>
    <row r="97" spans="2:161" ht="20.100000000000001" customHeight="1" thickBot="1" x14ac:dyDescent="0.3">
      <c r="B97" s="42">
        <v>84</v>
      </c>
      <c r="C97" s="62">
        <v>6820</v>
      </c>
      <c r="D97" s="60" t="s">
        <v>122</v>
      </c>
      <c r="E97" s="61" t="s">
        <v>118</v>
      </c>
      <c r="F97" s="35"/>
      <c r="G97" s="58" t="s">
        <v>12</v>
      </c>
      <c r="H97" s="58" t="s">
        <v>12</v>
      </c>
      <c r="I97" s="46" t="s">
        <v>12</v>
      </c>
      <c r="J97" s="58" t="s">
        <v>12</v>
      </c>
      <c r="K97" s="58" t="s">
        <v>12</v>
      </c>
      <c r="L97" s="58" t="s">
        <v>12</v>
      </c>
      <c r="M97" s="134" t="s">
        <v>12</v>
      </c>
      <c r="N97" s="58" t="s">
        <v>26</v>
      </c>
      <c r="O97" s="134" t="s">
        <v>12</v>
      </c>
      <c r="P97" s="58" t="s">
        <v>12</v>
      </c>
      <c r="Q97" s="59" t="s">
        <v>27</v>
      </c>
      <c r="R97" s="59" t="s">
        <v>12</v>
      </c>
      <c r="S97" s="59" t="s">
        <v>12</v>
      </c>
      <c r="T97" s="59" t="s">
        <v>12</v>
      </c>
      <c r="U97" s="59" t="s">
        <v>12</v>
      </c>
      <c r="V97" s="59" t="s">
        <v>12</v>
      </c>
      <c r="W97" s="59" t="s">
        <v>26</v>
      </c>
      <c r="X97" s="59" t="s">
        <v>12</v>
      </c>
      <c r="Y97" s="47" t="s">
        <v>12</v>
      </c>
      <c r="Z97" s="59" t="s">
        <v>12</v>
      </c>
      <c r="AA97" s="59" t="s">
        <v>12</v>
      </c>
      <c r="AB97" s="59" t="s">
        <v>12</v>
      </c>
      <c r="AC97" s="59" t="s">
        <v>27</v>
      </c>
      <c r="AD97" s="47" t="s">
        <v>26</v>
      </c>
      <c r="AE97" s="59" t="s">
        <v>12</v>
      </c>
      <c r="AF97" s="59" t="s">
        <v>12</v>
      </c>
      <c r="AG97" s="47" t="s">
        <v>12</v>
      </c>
      <c r="AH97" s="47" t="s">
        <v>12</v>
      </c>
      <c r="AI97" s="47" t="s">
        <v>12</v>
      </c>
      <c r="AJ97" s="59" t="s">
        <v>12</v>
      </c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47"/>
      <c r="AV97" s="47"/>
      <c r="AW97" s="48">
        <f t="shared" si="55"/>
        <v>0</v>
      </c>
      <c r="AX97" s="48">
        <f t="shared" si="56"/>
        <v>0</v>
      </c>
      <c r="AY97" s="48">
        <f t="shared" si="57"/>
        <v>25</v>
      </c>
      <c r="AZ97" s="48">
        <f t="shared" si="58"/>
        <v>0</v>
      </c>
      <c r="BA97" s="48">
        <f t="shared" si="59"/>
        <v>0</v>
      </c>
      <c r="BB97" s="48">
        <f t="shared" si="60"/>
        <v>0</v>
      </c>
      <c r="BC97" s="48">
        <f t="shared" si="61"/>
        <v>0</v>
      </c>
      <c r="BD97" s="48">
        <f t="shared" si="62"/>
        <v>0</v>
      </c>
      <c r="BE97" s="48">
        <f t="shared" si="63"/>
        <v>0</v>
      </c>
      <c r="BF97" s="48">
        <f t="shared" si="64"/>
        <v>0</v>
      </c>
      <c r="BG97" s="48">
        <f t="shared" si="65"/>
        <v>0</v>
      </c>
      <c r="BH97" s="48">
        <f t="shared" si="66"/>
        <v>0</v>
      </c>
      <c r="BI97" s="48">
        <f t="shared" si="67"/>
        <v>0</v>
      </c>
      <c r="BJ97" s="48">
        <f t="shared" si="73"/>
        <v>0</v>
      </c>
      <c r="BK97" s="47"/>
      <c r="BL97" s="47"/>
      <c r="BM97" s="48">
        <f t="shared" si="74"/>
        <v>3</v>
      </c>
      <c r="BN97" s="48">
        <f t="shared" si="75"/>
        <v>2</v>
      </c>
      <c r="BO97" s="49">
        <f t="shared" si="76"/>
        <v>25</v>
      </c>
      <c r="BP97" s="57">
        <f t="shared" si="68"/>
        <v>30</v>
      </c>
      <c r="BQ97" s="51">
        <f t="shared" si="50"/>
        <v>0</v>
      </c>
      <c r="BR97" s="51">
        <f t="shared" si="69"/>
        <v>0</v>
      </c>
      <c r="BS97" s="63"/>
      <c r="BU97" s="53">
        <f t="shared" si="88"/>
        <v>1</v>
      </c>
      <c r="BV97" s="54">
        <f t="shared" si="88"/>
        <v>0</v>
      </c>
      <c r="BW97" s="54">
        <f t="shared" si="88"/>
        <v>0</v>
      </c>
      <c r="BX97" s="54">
        <f t="shared" si="88"/>
        <v>0</v>
      </c>
      <c r="BY97" s="54">
        <f t="shared" si="88"/>
        <v>0</v>
      </c>
      <c r="BZ97" s="54">
        <f t="shared" si="88"/>
        <v>0</v>
      </c>
      <c r="CA97" s="54">
        <f t="shared" si="88"/>
        <v>0</v>
      </c>
      <c r="CB97" s="54">
        <f t="shared" si="88"/>
        <v>0</v>
      </c>
      <c r="CC97" s="54">
        <f t="shared" si="88"/>
        <v>1</v>
      </c>
      <c r="CD97" s="54">
        <f t="shared" si="92"/>
        <v>1</v>
      </c>
      <c r="CE97" s="54">
        <f t="shared" si="88"/>
        <v>0</v>
      </c>
      <c r="CF97" s="54">
        <f t="shared" si="88"/>
        <v>0</v>
      </c>
      <c r="CG97" s="54">
        <f t="shared" si="88"/>
        <v>0</v>
      </c>
      <c r="CH97" s="54">
        <f t="shared" si="88"/>
        <v>0</v>
      </c>
      <c r="CI97" s="54">
        <f t="shared" si="88"/>
        <v>0</v>
      </c>
      <c r="CJ97" s="54">
        <f t="shared" si="88"/>
        <v>0</v>
      </c>
      <c r="CK97" s="54">
        <f t="shared" si="90"/>
        <v>0</v>
      </c>
      <c r="CL97" s="54">
        <f t="shared" si="90"/>
        <v>0</v>
      </c>
      <c r="CM97" s="54">
        <f t="shared" si="90"/>
        <v>0</v>
      </c>
      <c r="CN97" s="54">
        <f t="shared" si="90"/>
        <v>0</v>
      </c>
      <c r="CO97" s="54">
        <f t="shared" si="90"/>
        <v>0</v>
      </c>
      <c r="CP97" s="54">
        <f t="shared" si="90"/>
        <v>0</v>
      </c>
      <c r="CQ97" s="54">
        <f t="shared" si="90"/>
        <v>0</v>
      </c>
      <c r="CR97" s="54">
        <f t="shared" si="90"/>
        <v>0</v>
      </c>
      <c r="CS97" s="54">
        <f t="shared" si="90"/>
        <v>0</v>
      </c>
      <c r="CT97" s="54">
        <f t="shared" si="90"/>
        <v>0</v>
      </c>
      <c r="CU97" s="54">
        <f t="shared" si="90"/>
        <v>0</v>
      </c>
      <c r="CV97" s="54">
        <f t="shared" si="84"/>
        <v>0</v>
      </c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5"/>
      <c r="DK97" s="64">
        <f t="shared" si="89"/>
        <v>0</v>
      </c>
      <c r="DL97" s="65">
        <f t="shared" si="89"/>
        <v>0</v>
      </c>
      <c r="DM97" s="65">
        <f t="shared" si="89"/>
        <v>0</v>
      </c>
      <c r="DN97" s="65">
        <f t="shared" si="89"/>
        <v>0</v>
      </c>
      <c r="DO97" s="65">
        <f t="shared" si="89"/>
        <v>0</v>
      </c>
      <c r="DP97" s="65">
        <f t="shared" si="89"/>
        <v>0</v>
      </c>
      <c r="DQ97" s="65">
        <f t="shared" si="89"/>
        <v>0</v>
      </c>
      <c r="DR97" s="65">
        <f t="shared" si="89"/>
        <v>0</v>
      </c>
      <c r="DS97" s="65">
        <f t="shared" si="89"/>
        <v>0</v>
      </c>
      <c r="DT97" s="65">
        <f t="shared" si="89"/>
        <v>0</v>
      </c>
      <c r="DU97" s="65">
        <f t="shared" si="89"/>
        <v>0</v>
      </c>
      <c r="DV97" s="65">
        <f t="shared" si="89"/>
        <v>0</v>
      </c>
      <c r="DW97" s="65">
        <f t="shared" si="89"/>
        <v>0</v>
      </c>
      <c r="DX97" s="65">
        <f t="shared" si="89"/>
        <v>0</v>
      </c>
      <c r="DY97" s="65">
        <f t="shared" si="89"/>
        <v>0</v>
      </c>
      <c r="DZ97" s="65">
        <f t="shared" si="89"/>
        <v>0</v>
      </c>
      <c r="EA97" s="65">
        <f t="shared" si="91"/>
        <v>0</v>
      </c>
      <c r="EB97" s="65">
        <f t="shared" si="91"/>
        <v>0</v>
      </c>
      <c r="EC97" s="65">
        <f t="shared" si="91"/>
        <v>0</v>
      </c>
      <c r="ED97" s="65">
        <f t="shared" si="91"/>
        <v>0</v>
      </c>
      <c r="EE97" s="65">
        <f t="shared" si="91"/>
        <v>0</v>
      </c>
      <c r="EF97" s="65">
        <f t="shared" si="91"/>
        <v>0</v>
      </c>
      <c r="EG97" s="65">
        <f t="shared" si="91"/>
        <v>0</v>
      </c>
      <c r="EH97" s="65">
        <f t="shared" si="91"/>
        <v>0</v>
      </c>
      <c r="EI97" s="65">
        <f t="shared" si="91"/>
        <v>0</v>
      </c>
      <c r="EJ97" s="65">
        <f t="shared" si="91"/>
        <v>0</v>
      </c>
      <c r="EK97" s="65">
        <f t="shared" si="91"/>
        <v>0</v>
      </c>
      <c r="EL97" s="65">
        <f t="shared" si="85"/>
        <v>0</v>
      </c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6"/>
      <c r="FA97" s="56" t="str">
        <f t="shared" si="70"/>
        <v>Non Compliance</v>
      </c>
      <c r="FB97" s="56" t="str">
        <f t="shared" si="71"/>
        <v>Compliance</v>
      </c>
      <c r="FC97" s="56" t="str">
        <f t="shared" si="72"/>
        <v>Compliance</v>
      </c>
      <c r="FD97" s="1">
        <f>VLOOKUP(C97,[2]SALARY!$B$9:$H$110,7,0)</f>
        <v>25</v>
      </c>
      <c r="FE97" s="68">
        <f t="shared" si="83"/>
        <v>0</v>
      </c>
    </row>
    <row r="98" spans="2:161" s="148" customFormat="1" ht="20.100000000000001" customHeight="1" thickBot="1" x14ac:dyDescent="0.3">
      <c r="B98" s="42">
        <v>85</v>
      </c>
      <c r="C98" s="158">
        <v>6821</v>
      </c>
      <c r="D98" s="155" t="s">
        <v>123</v>
      </c>
      <c r="E98" s="159" t="s">
        <v>118</v>
      </c>
      <c r="F98" s="187"/>
      <c r="G98" s="184" t="s">
        <v>11</v>
      </c>
      <c r="H98" s="184" t="s">
        <v>11</v>
      </c>
      <c r="I98" s="184" t="s">
        <v>11</v>
      </c>
      <c r="J98" s="184" t="s">
        <v>11</v>
      </c>
      <c r="K98" s="184" t="s">
        <v>11</v>
      </c>
      <c r="L98" s="184" t="s">
        <v>11</v>
      </c>
      <c r="M98" s="184" t="s">
        <v>26</v>
      </c>
      <c r="N98" s="184" t="s">
        <v>11</v>
      </c>
      <c r="O98" s="184" t="s">
        <v>11</v>
      </c>
      <c r="P98" s="184" t="s">
        <v>11</v>
      </c>
      <c r="Q98" s="185" t="s">
        <v>11</v>
      </c>
      <c r="R98" s="185" t="s">
        <v>11</v>
      </c>
      <c r="S98" s="185" t="s">
        <v>26</v>
      </c>
      <c r="T98" s="185" t="s">
        <v>11</v>
      </c>
      <c r="U98" s="185" t="s">
        <v>11</v>
      </c>
      <c r="V98" s="185" t="s">
        <v>12</v>
      </c>
      <c r="W98" s="185" t="s">
        <v>12</v>
      </c>
      <c r="X98" s="185" t="s">
        <v>12</v>
      </c>
      <c r="Y98" s="185" t="s">
        <v>26</v>
      </c>
      <c r="Z98" s="185" t="s">
        <v>12</v>
      </c>
      <c r="AA98" s="185" t="s">
        <v>12</v>
      </c>
      <c r="AB98" s="185" t="s">
        <v>12</v>
      </c>
      <c r="AC98" s="185" t="s">
        <v>12</v>
      </c>
      <c r="AD98" s="142" t="s">
        <v>12</v>
      </c>
      <c r="AE98" s="185" t="s">
        <v>26</v>
      </c>
      <c r="AF98" s="185" t="s">
        <v>11</v>
      </c>
      <c r="AG98" s="185" t="s">
        <v>11</v>
      </c>
      <c r="AH98" s="185" t="s">
        <v>11</v>
      </c>
      <c r="AI98" s="185" t="s">
        <v>11</v>
      </c>
      <c r="AJ98" s="142" t="s">
        <v>26</v>
      </c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42"/>
      <c r="AV98" s="142"/>
      <c r="AW98" s="143">
        <f t="shared" si="55"/>
        <v>0</v>
      </c>
      <c r="AX98" s="143">
        <f t="shared" si="56"/>
        <v>17</v>
      </c>
      <c r="AY98" s="143">
        <f t="shared" si="57"/>
        <v>8</v>
      </c>
      <c r="AZ98" s="143">
        <f t="shared" si="58"/>
        <v>0</v>
      </c>
      <c r="BA98" s="143">
        <f t="shared" si="59"/>
        <v>0</v>
      </c>
      <c r="BB98" s="143">
        <f t="shared" si="60"/>
        <v>0</v>
      </c>
      <c r="BC98" s="143">
        <f t="shared" si="61"/>
        <v>0</v>
      </c>
      <c r="BD98" s="143">
        <f t="shared" si="62"/>
        <v>0</v>
      </c>
      <c r="BE98" s="143">
        <f t="shared" si="63"/>
        <v>0</v>
      </c>
      <c r="BF98" s="143">
        <f t="shared" si="64"/>
        <v>0</v>
      </c>
      <c r="BG98" s="143">
        <f t="shared" si="65"/>
        <v>0</v>
      </c>
      <c r="BH98" s="143">
        <f t="shared" si="66"/>
        <v>0</v>
      </c>
      <c r="BI98" s="143">
        <f t="shared" si="67"/>
        <v>0</v>
      </c>
      <c r="BJ98" s="143">
        <f t="shared" si="73"/>
        <v>0</v>
      </c>
      <c r="BK98" s="142"/>
      <c r="BL98" s="142"/>
      <c r="BM98" s="143">
        <f t="shared" si="74"/>
        <v>5</v>
      </c>
      <c r="BN98" s="143">
        <f t="shared" si="75"/>
        <v>0</v>
      </c>
      <c r="BO98" s="144">
        <f t="shared" si="76"/>
        <v>25</v>
      </c>
      <c r="BP98" s="145">
        <f t="shared" si="68"/>
        <v>30</v>
      </c>
      <c r="BQ98" s="146">
        <f t="shared" si="50"/>
        <v>0</v>
      </c>
      <c r="BR98" s="146">
        <f t="shared" si="69"/>
        <v>0</v>
      </c>
      <c r="BS98" s="186"/>
      <c r="BU98" s="149">
        <f t="shared" si="88"/>
        <v>0</v>
      </c>
      <c r="BV98" s="150">
        <f t="shared" si="88"/>
        <v>0</v>
      </c>
      <c r="BW98" s="150">
        <f t="shared" si="88"/>
        <v>0</v>
      </c>
      <c r="BX98" s="150">
        <f t="shared" si="88"/>
        <v>0</v>
      </c>
      <c r="BY98" s="150">
        <f t="shared" si="88"/>
        <v>0</v>
      </c>
      <c r="BZ98" s="150">
        <f t="shared" si="88"/>
        <v>0</v>
      </c>
      <c r="CA98" s="150">
        <f t="shared" si="88"/>
        <v>0</v>
      </c>
      <c r="CB98" s="150">
        <f t="shared" si="88"/>
        <v>0</v>
      </c>
      <c r="CC98" s="150">
        <f t="shared" si="88"/>
        <v>0</v>
      </c>
      <c r="CD98" s="150">
        <f t="shared" si="92"/>
        <v>0</v>
      </c>
      <c r="CE98" s="150">
        <f t="shared" si="88"/>
        <v>0</v>
      </c>
      <c r="CF98" s="150">
        <f t="shared" si="88"/>
        <v>0</v>
      </c>
      <c r="CG98" s="150">
        <f t="shared" si="88"/>
        <v>0</v>
      </c>
      <c r="CH98" s="150">
        <f t="shared" si="88"/>
        <v>0</v>
      </c>
      <c r="CI98" s="150">
        <f t="shared" si="88"/>
        <v>0</v>
      </c>
      <c r="CJ98" s="150">
        <f t="shared" si="88"/>
        <v>0</v>
      </c>
      <c r="CK98" s="150">
        <f t="shared" si="90"/>
        <v>0</v>
      </c>
      <c r="CL98" s="150">
        <f t="shared" si="90"/>
        <v>0</v>
      </c>
      <c r="CM98" s="150">
        <f t="shared" si="90"/>
        <v>0</v>
      </c>
      <c r="CN98" s="150">
        <f t="shared" si="90"/>
        <v>0</v>
      </c>
      <c r="CO98" s="150">
        <f t="shared" si="90"/>
        <v>0</v>
      </c>
      <c r="CP98" s="150">
        <f t="shared" si="90"/>
        <v>0</v>
      </c>
      <c r="CQ98" s="150">
        <f t="shared" si="90"/>
        <v>0</v>
      </c>
      <c r="CR98" s="150">
        <f t="shared" si="90"/>
        <v>0</v>
      </c>
      <c r="CS98" s="150">
        <f t="shared" si="90"/>
        <v>0</v>
      </c>
      <c r="CT98" s="150">
        <f t="shared" si="90"/>
        <v>0</v>
      </c>
      <c r="CU98" s="150">
        <f t="shared" si="90"/>
        <v>0</v>
      </c>
      <c r="CV98" s="150">
        <f t="shared" si="84"/>
        <v>0</v>
      </c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1"/>
      <c r="DK98" s="188">
        <f t="shared" si="89"/>
        <v>0</v>
      </c>
      <c r="DL98" s="189">
        <f t="shared" si="89"/>
        <v>0</v>
      </c>
      <c r="DM98" s="189">
        <f t="shared" si="89"/>
        <v>0</v>
      </c>
      <c r="DN98" s="189">
        <f t="shared" si="89"/>
        <v>0</v>
      </c>
      <c r="DO98" s="189">
        <f t="shared" si="89"/>
        <v>0</v>
      </c>
      <c r="DP98" s="189">
        <f t="shared" si="89"/>
        <v>0</v>
      </c>
      <c r="DQ98" s="189">
        <f t="shared" si="89"/>
        <v>0</v>
      </c>
      <c r="DR98" s="189">
        <f t="shared" si="89"/>
        <v>0</v>
      </c>
      <c r="DS98" s="189">
        <f t="shared" si="89"/>
        <v>0</v>
      </c>
      <c r="DT98" s="189">
        <f t="shared" si="89"/>
        <v>0</v>
      </c>
      <c r="DU98" s="189">
        <f t="shared" si="89"/>
        <v>0</v>
      </c>
      <c r="DV98" s="189">
        <f t="shared" si="89"/>
        <v>0</v>
      </c>
      <c r="DW98" s="189">
        <f t="shared" si="89"/>
        <v>0</v>
      </c>
      <c r="DX98" s="189">
        <f t="shared" si="89"/>
        <v>0</v>
      </c>
      <c r="DY98" s="189">
        <f t="shared" si="89"/>
        <v>0</v>
      </c>
      <c r="DZ98" s="189">
        <f t="shared" si="89"/>
        <v>0</v>
      </c>
      <c r="EA98" s="189">
        <f t="shared" si="91"/>
        <v>0</v>
      </c>
      <c r="EB98" s="189">
        <f t="shared" si="91"/>
        <v>0</v>
      </c>
      <c r="EC98" s="189">
        <f t="shared" si="91"/>
        <v>0</v>
      </c>
      <c r="ED98" s="189">
        <f t="shared" si="91"/>
        <v>0</v>
      </c>
      <c r="EE98" s="189">
        <f t="shared" si="91"/>
        <v>0</v>
      </c>
      <c r="EF98" s="189">
        <f t="shared" si="91"/>
        <v>0</v>
      </c>
      <c r="EG98" s="189">
        <f t="shared" si="91"/>
        <v>0</v>
      </c>
      <c r="EH98" s="189">
        <f t="shared" si="91"/>
        <v>0</v>
      </c>
      <c r="EI98" s="189">
        <f t="shared" si="91"/>
        <v>0</v>
      </c>
      <c r="EJ98" s="189">
        <f t="shared" si="91"/>
        <v>0</v>
      </c>
      <c r="EK98" s="189">
        <f t="shared" si="91"/>
        <v>0</v>
      </c>
      <c r="EL98" s="189">
        <f t="shared" si="85"/>
        <v>0</v>
      </c>
      <c r="EM98" s="189"/>
      <c r="EN98" s="189"/>
      <c r="EO98" s="189"/>
      <c r="EP98" s="189"/>
      <c r="EQ98" s="189"/>
      <c r="ER98" s="189"/>
      <c r="ES98" s="189"/>
      <c r="ET98" s="189"/>
      <c r="EU98" s="189"/>
      <c r="EV98" s="189"/>
      <c r="EW98" s="189"/>
      <c r="EX98" s="189"/>
      <c r="EY98" s="190"/>
      <c r="FA98" s="152" t="str">
        <f t="shared" si="70"/>
        <v>Compliance</v>
      </c>
      <c r="FB98" s="152" t="str">
        <f t="shared" si="71"/>
        <v>Compliance</v>
      </c>
      <c r="FC98" s="152" t="str">
        <f t="shared" si="72"/>
        <v>Compliance</v>
      </c>
      <c r="FD98" s="1">
        <f>VLOOKUP(C98,[2]SALARY!$B$9:$H$110,7,0)</f>
        <v>25</v>
      </c>
      <c r="FE98" s="68">
        <f t="shared" si="83"/>
        <v>0</v>
      </c>
    </row>
    <row r="99" spans="2:161" ht="20.100000000000001" customHeight="1" thickBot="1" x14ac:dyDescent="0.3">
      <c r="B99" s="42">
        <v>86</v>
      </c>
      <c r="C99" s="62">
        <v>6812</v>
      </c>
      <c r="D99" s="60" t="s">
        <v>125</v>
      </c>
      <c r="E99" s="61" t="s">
        <v>118</v>
      </c>
      <c r="F99" s="35"/>
      <c r="G99" s="58" t="s">
        <v>27</v>
      </c>
      <c r="H99" s="58" t="s">
        <v>10</v>
      </c>
      <c r="I99" s="58" t="s">
        <v>11</v>
      </c>
      <c r="J99" s="58" t="s">
        <v>10</v>
      </c>
      <c r="K99" s="58" t="s">
        <v>10</v>
      </c>
      <c r="L99" s="58" t="s">
        <v>26</v>
      </c>
      <c r="M99" s="58" t="s">
        <v>10</v>
      </c>
      <c r="N99" s="58" t="s">
        <v>10</v>
      </c>
      <c r="O99" s="58" t="s">
        <v>11</v>
      </c>
      <c r="P99" s="134" t="s">
        <v>10</v>
      </c>
      <c r="Q99" s="59" t="s">
        <v>10</v>
      </c>
      <c r="R99" s="59" t="s">
        <v>26</v>
      </c>
      <c r="S99" s="59" t="s">
        <v>10</v>
      </c>
      <c r="T99" s="59" t="s">
        <v>10</v>
      </c>
      <c r="U99" s="59" t="s">
        <v>27</v>
      </c>
      <c r="V99" s="59" t="s">
        <v>10</v>
      </c>
      <c r="W99" s="59" t="s">
        <v>27</v>
      </c>
      <c r="X99" s="46" t="s">
        <v>10</v>
      </c>
      <c r="Y99" s="192" t="s">
        <v>11</v>
      </c>
      <c r="Z99" s="59" t="s">
        <v>26</v>
      </c>
      <c r="AA99" s="59" t="s">
        <v>27</v>
      </c>
      <c r="AB99" s="59" t="s">
        <v>27</v>
      </c>
      <c r="AC99" s="59" t="s">
        <v>11</v>
      </c>
      <c r="AD99" s="47" t="s">
        <v>11</v>
      </c>
      <c r="AE99" s="59" t="s">
        <v>10</v>
      </c>
      <c r="AF99" s="59" t="s">
        <v>26</v>
      </c>
      <c r="AG99" s="59" t="s">
        <v>10</v>
      </c>
      <c r="AH99" s="59" t="s">
        <v>10</v>
      </c>
      <c r="AI99" s="47" t="s">
        <v>10</v>
      </c>
      <c r="AJ99" s="59" t="s">
        <v>10</v>
      </c>
      <c r="AK99" s="46"/>
      <c r="AL99" s="59"/>
      <c r="AM99" s="59"/>
      <c r="AN99" s="59"/>
      <c r="AO99" s="59"/>
      <c r="AP99" s="59"/>
      <c r="AQ99" s="59"/>
      <c r="AR99" s="59"/>
      <c r="AS99" s="59"/>
      <c r="AT99" s="59"/>
      <c r="AU99" s="47"/>
      <c r="AV99" s="47"/>
      <c r="AW99" s="48">
        <f t="shared" si="55"/>
        <v>16</v>
      </c>
      <c r="AX99" s="48">
        <f t="shared" si="56"/>
        <v>5</v>
      </c>
      <c r="AY99" s="48">
        <f t="shared" si="57"/>
        <v>0</v>
      </c>
      <c r="AZ99" s="48">
        <f t="shared" si="58"/>
        <v>0</v>
      </c>
      <c r="BA99" s="48">
        <f t="shared" si="59"/>
        <v>0</v>
      </c>
      <c r="BB99" s="48">
        <f t="shared" si="60"/>
        <v>0</v>
      </c>
      <c r="BC99" s="48">
        <f t="shared" si="61"/>
        <v>0</v>
      </c>
      <c r="BD99" s="48">
        <f t="shared" si="62"/>
        <v>0</v>
      </c>
      <c r="BE99" s="48">
        <f t="shared" si="63"/>
        <v>0</v>
      </c>
      <c r="BF99" s="48">
        <f t="shared" si="64"/>
        <v>0</v>
      </c>
      <c r="BG99" s="48">
        <f t="shared" si="65"/>
        <v>0</v>
      </c>
      <c r="BH99" s="48">
        <f t="shared" si="66"/>
        <v>0</v>
      </c>
      <c r="BI99" s="48">
        <f t="shared" si="67"/>
        <v>0</v>
      </c>
      <c r="BJ99" s="48">
        <f t="shared" si="73"/>
        <v>0</v>
      </c>
      <c r="BK99" s="47"/>
      <c r="BL99" s="47"/>
      <c r="BM99" s="48">
        <f t="shared" si="74"/>
        <v>4</v>
      </c>
      <c r="BN99" s="48">
        <f t="shared" si="75"/>
        <v>5</v>
      </c>
      <c r="BO99" s="49">
        <f t="shared" si="76"/>
        <v>21</v>
      </c>
      <c r="BP99" s="50">
        <f t="shared" si="68"/>
        <v>30</v>
      </c>
      <c r="BQ99" s="51">
        <f t="shared" si="50"/>
        <v>0</v>
      </c>
      <c r="BR99" s="51">
        <f t="shared" si="69"/>
        <v>0</v>
      </c>
      <c r="BS99" s="63"/>
      <c r="BU99" s="53">
        <f t="shared" si="88"/>
        <v>0</v>
      </c>
      <c r="BV99" s="54">
        <f t="shared" si="88"/>
        <v>0</v>
      </c>
      <c r="BW99" s="54">
        <f t="shared" si="88"/>
        <v>0</v>
      </c>
      <c r="BX99" s="54">
        <f t="shared" si="88"/>
        <v>0</v>
      </c>
      <c r="BY99" s="54">
        <f t="shared" si="88"/>
        <v>0</v>
      </c>
      <c r="BZ99" s="54">
        <f t="shared" si="88"/>
        <v>0</v>
      </c>
      <c r="CA99" s="54">
        <f t="shared" si="88"/>
        <v>0</v>
      </c>
      <c r="CB99" s="54">
        <f t="shared" si="88"/>
        <v>0</v>
      </c>
      <c r="CC99" s="54">
        <f t="shared" si="88"/>
        <v>0</v>
      </c>
      <c r="CD99" s="54">
        <f t="shared" si="92"/>
        <v>0</v>
      </c>
      <c r="CE99" s="54">
        <f t="shared" si="88"/>
        <v>0</v>
      </c>
      <c r="CF99" s="54">
        <f t="shared" si="88"/>
        <v>0</v>
      </c>
      <c r="CG99" s="54">
        <f t="shared" si="88"/>
        <v>1</v>
      </c>
      <c r="CH99" s="54">
        <f t="shared" si="88"/>
        <v>0</v>
      </c>
      <c r="CI99" s="54">
        <f t="shared" si="88"/>
        <v>0</v>
      </c>
      <c r="CJ99" s="54">
        <f t="shared" si="88"/>
        <v>0</v>
      </c>
      <c r="CK99" s="54">
        <f t="shared" si="90"/>
        <v>0</v>
      </c>
      <c r="CL99" s="54">
        <f t="shared" si="90"/>
        <v>0</v>
      </c>
      <c r="CM99" s="54">
        <f t="shared" si="90"/>
        <v>0</v>
      </c>
      <c r="CN99" s="54">
        <f t="shared" si="90"/>
        <v>0</v>
      </c>
      <c r="CO99" s="54">
        <f t="shared" si="90"/>
        <v>0</v>
      </c>
      <c r="CP99" s="54">
        <f t="shared" si="90"/>
        <v>0</v>
      </c>
      <c r="CQ99" s="54">
        <f t="shared" si="90"/>
        <v>0</v>
      </c>
      <c r="CR99" s="54">
        <f t="shared" si="90"/>
        <v>0</v>
      </c>
      <c r="CS99" s="54">
        <f t="shared" si="90"/>
        <v>0</v>
      </c>
      <c r="CT99" s="54">
        <f t="shared" si="90"/>
        <v>0</v>
      </c>
      <c r="CU99" s="54">
        <f t="shared" si="90"/>
        <v>0</v>
      </c>
      <c r="CV99" s="54">
        <f t="shared" si="84"/>
        <v>0</v>
      </c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5"/>
      <c r="DK99" s="64">
        <f t="shared" si="89"/>
        <v>0</v>
      </c>
      <c r="DL99" s="65">
        <f t="shared" si="89"/>
        <v>0</v>
      </c>
      <c r="DM99" s="65">
        <f t="shared" si="89"/>
        <v>0</v>
      </c>
      <c r="DN99" s="65">
        <f t="shared" si="89"/>
        <v>0</v>
      </c>
      <c r="DO99" s="65">
        <f t="shared" si="89"/>
        <v>0</v>
      </c>
      <c r="DP99" s="65">
        <f t="shared" si="89"/>
        <v>0</v>
      </c>
      <c r="DQ99" s="65">
        <f t="shared" si="89"/>
        <v>0</v>
      </c>
      <c r="DR99" s="65">
        <f t="shared" si="89"/>
        <v>0</v>
      </c>
      <c r="DS99" s="65">
        <f t="shared" si="89"/>
        <v>0</v>
      </c>
      <c r="DT99" s="65">
        <f t="shared" si="89"/>
        <v>0</v>
      </c>
      <c r="DU99" s="65">
        <f t="shared" si="89"/>
        <v>0</v>
      </c>
      <c r="DV99" s="65">
        <f t="shared" si="89"/>
        <v>0</v>
      </c>
      <c r="DW99" s="65">
        <f t="shared" si="89"/>
        <v>0</v>
      </c>
      <c r="DX99" s="65">
        <f t="shared" si="89"/>
        <v>0</v>
      </c>
      <c r="DY99" s="65">
        <f t="shared" si="89"/>
        <v>0</v>
      </c>
      <c r="DZ99" s="65">
        <f t="shared" si="89"/>
        <v>0</v>
      </c>
      <c r="EA99" s="65">
        <f t="shared" si="91"/>
        <v>0</v>
      </c>
      <c r="EB99" s="65">
        <f t="shared" si="91"/>
        <v>0</v>
      </c>
      <c r="EC99" s="65">
        <f t="shared" si="91"/>
        <v>0</v>
      </c>
      <c r="ED99" s="65">
        <f t="shared" si="91"/>
        <v>0</v>
      </c>
      <c r="EE99" s="65">
        <f t="shared" si="91"/>
        <v>0</v>
      </c>
      <c r="EF99" s="65">
        <f t="shared" si="91"/>
        <v>0</v>
      </c>
      <c r="EG99" s="65">
        <f t="shared" si="91"/>
        <v>0</v>
      </c>
      <c r="EH99" s="65">
        <f t="shared" si="91"/>
        <v>0</v>
      </c>
      <c r="EI99" s="65">
        <f t="shared" si="91"/>
        <v>0</v>
      </c>
      <c r="EJ99" s="65">
        <f t="shared" si="91"/>
        <v>0</v>
      </c>
      <c r="EK99" s="65">
        <f t="shared" si="91"/>
        <v>0</v>
      </c>
      <c r="EL99" s="65">
        <f t="shared" si="85"/>
        <v>0</v>
      </c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6"/>
      <c r="FA99" s="56" t="str">
        <f t="shared" si="70"/>
        <v>Non Compliance</v>
      </c>
      <c r="FB99" s="56" t="str">
        <f t="shared" si="71"/>
        <v>Compliance</v>
      </c>
      <c r="FC99" s="56" t="str">
        <f t="shared" si="72"/>
        <v>Compliance</v>
      </c>
      <c r="FD99" s="1">
        <f>VLOOKUP(C99,[2]SALARY!$B$9:$H$110,7,0)</f>
        <v>21</v>
      </c>
      <c r="FE99" s="68">
        <f t="shared" si="83"/>
        <v>0</v>
      </c>
    </row>
    <row r="100" spans="2:161" ht="19.5" customHeight="1" thickBot="1" x14ac:dyDescent="0.3">
      <c r="B100" s="42">
        <v>87</v>
      </c>
      <c r="C100" s="62">
        <v>6845</v>
      </c>
      <c r="D100" s="60" t="s">
        <v>132</v>
      </c>
      <c r="E100" s="61" t="s">
        <v>118</v>
      </c>
      <c r="F100" s="35"/>
      <c r="G100" s="125" t="s">
        <v>10</v>
      </c>
      <c r="H100" s="58" t="s">
        <v>10</v>
      </c>
      <c r="I100" s="125" t="s">
        <v>10</v>
      </c>
      <c r="J100" s="58" t="s">
        <v>10</v>
      </c>
      <c r="K100" s="58" t="s">
        <v>26</v>
      </c>
      <c r="L100" s="121" t="s">
        <v>10</v>
      </c>
      <c r="M100" s="58" t="s">
        <v>10</v>
      </c>
      <c r="N100" s="58" t="s">
        <v>10</v>
      </c>
      <c r="O100" s="134" t="s">
        <v>10</v>
      </c>
      <c r="P100" s="58" t="s">
        <v>26</v>
      </c>
      <c r="Q100" s="59" t="s">
        <v>10</v>
      </c>
      <c r="R100" s="59" t="s">
        <v>10</v>
      </c>
      <c r="S100" s="59" t="s">
        <v>10</v>
      </c>
      <c r="T100" s="59" t="s">
        <v>10</v>
      </c>
      <c r="U100" s="59" t="s">
        <v>27</v>
      </c>
      <c r="V100" s="59" t="s">
        <v>27</v>
      </c>
      <c r="W100" s="59" t="s">
        <v>27</v>
      </c>
      <c r="X100" s="58" t="s">
        <v>27</v>
      </c>
      <c r="Y100" s="59" t="s">
        <v>27</v>
      </c>
      <c r="Z100" s="59" t="s">
        <v>27</v>
      </c>
      <c r="AA100" s="59" t="s">
        <v>27</v>
      </c>
      <c r="AB100" s="59" t="s">
        <v>27</v>
      </c>
      <c r="AC100" s="59" t="s">
        <v>27</v>
      </c>
      <c r="AD100" s="47" t="s">
        <v>27</v>
      </c>
      <c r="AE100" s="59" t="s">
        <v>27</v>
      </c>
      <c r="AF100" s="59" t="s">
        <v>27</v>
      </c>
      <c r="AG100" s="59" t="s">
        <v>27</v>
      </c>
      <c r="AH100" s="59" t="s">
        <v>27</v>
      </c>
      <c r="AI100" s="59" t="s">
        <v>27</v>
      </c>
      <c r="AJ100" s="59" t="s">
        <v>27</v>
      </c>
      <c r="AK100" s="58"/>
      <c r="AL100" s="59"/>
      <c r="AM100" s="59"/>
      <c r="AN100" s="59"/>
      <c r="AO100" s="59"/>
      <c r="AP100" s="59"/>
      <c r="AQ100" s="59"/>
      <c r="AR100" s="59"/>
      <c r="AS100" s="59"/>
      <c r="AT100" s="59"/>
      <c r="AU100" s="47"/>
      <c r="AV100" s="47"/>
      <c r="AW100" s="48">
        <f t="shared" si="55"/>
        <v>12</v>
      </c>
      <c r="AX100" s="48">
        <f t="shared" si="56"/>
        <v>0</v>
      </c>
      <c r="AY100" s="48">
        <f t="shared" si="57"/>
        <v>0</v>
      </c>
      <c r="AZ100" s="48">
        <f t="shared" si="58"/>
        <v>0</v>
      </c>
      <c r="BA100" s="48">
        <f t="shared" si="59"/>
        <v>0</v>
      </c>
      <c r="BB100" s="48">
        <f t="shared" si="60"/>
        <v>0</v>
      </c>
      <c r="BC100" s="48">
        <f t="shared" si="61"/>
        <v>0</v>
      </c>
      <c r="BD100" s="48">
        <f t="shared" si="62"/>
        <v>0</v>
      </c>
      <c r="BE100" s="48">
        <f t="shared" si="63"/>
        <v>0</v>
      </c>
      <c r="BF100" s="48">
        <f t="shared" si="64"/>
        <v>0</v>
      </c>
      <c r="BG100" s="48">
        <f t="shared" si="65"/>
        <v>0</v>
      </c>
      <c r="BH100" s="48">
        <f t="shared" si="66"/>
        <v>0</v>
      </c>
      <c r="BI100" s="48">
        <f t="shared" si="67"/>
        <v>0</v>
      </c>
      <c r="BJ100" s="48">
        <f t="shared" si="73"/>
        <v>0</v>
      </c>
      <c r="BK100" s="47"/>
      <c r="BL100" s="47"/>
      <c r="BM100" s="48">
        <f t="shared" si="74"/>
        <v>2</v>
      </c>
      <c r="BN100" s="48">
        <f t="shared" si="75"/>
        <v>16</v>
      </c>
      <c r="BO100" s="49">
        <f t="shared" si="76"/>
        <v>12</v>
      </c>
      <c r="BP100" s="57">
        <f t="shared" si="68"/>
        <v>30</v>
      </c>
      <c r="BQ100" s="51">
        <f t="shared" si="50"/>
        <v>0</v>
      </c>
      <c r="BR100" s="51">
        <f t="shared" si="69"/>
        <v>0</v>
      </c>
      <c r="BS100" s="63"/>
      <c r="BU100" s="53">
        <f t="shared" si="88"/>
        <v>0</v>
      </c>
      <c r="BV100" s="54">
        <f t="shared" si="88"/>
        <v>0</v>
      </c>
      <c r="BW100" s="54">
        <f t="shared" si="88"/>
        <v>0</v>
      </c>
      <c r="BX100" s="54">
        <f t="shared" si="88"/>
        <v>0</v>
      </c>
      <c r="BY100" s="54">
        <f t="shared" si="88"/>
        <v>0</v>
      </c>
      <c r="BZ100" s="54">
        <f t="shared" si="88"/>
        <v>0</v>
      </c>
      <c r="CA100" s="54">
        <f t="shared" si="88"/>
        <v>0</v>
      </c>
      <c r="CB100" s="54">
        <f t="shared" si="88"/>
        <v>0</v>
      </c>
      <c r="CC100" s="54">
        <f t="shared" si="88"/>
        <v>0</v>
      </c>
      <c r="CD100" s="54">
        <f t="shared" si="92"/>
        <v>0</v>
      </c>
      <c r="CE100" s="54">
        <f t="shared" si="88"/>
        <v>1</v>
      </c>
      <c r="CF100" s="54">
        <f t="shared" si="88"/>
        <v>1</v>
      </c>
      <c r="CG100" s="54">
        <f t="shared" si="88"/>
        <v>1</v>
      </c>
      <c r="CH100" s="54">
        <f t="shared" si="88"/>
        <v>1</v>
      </c>
      <c r="CI100" s="54">
        <f t="shared" si="88"/>
        <v>1</v>
      </c>
      <c r="CJ100" s="54">
        <f t="shared" si="88"/>
        <v>1</v>
      </c>
      <c r="CK100" s="54">
        <f t="shared" si="90"/>
        <v>1</v>
      </c>
      <c r="CL100" s="54">
        <f t="shared" si="90"/>
        <v>1</v>
      </c>
      <c r="CM100" s="54">
        <f t="shared" si="90"/>
        <v>1</v>
      </c>
      <c r="CN100" s="54">
        <f t="shared" si="90"/>
        <v>1</v>
      </c>
      <c r="CO100" s="54">
        <f t="shared" si="90"/>
        <v>1</v>
      </c>
      <c r="CP100" s="54">
        <f t="shared" si="90"/>
        <v>1</v>
      </c>
      <c r="CQ100" s="54">
        <f t="shared" si="90"/>
        <v>1</v>
      </c>
      <c r="CR100" s="54">
        <f t="shared" si="90"/>
        <v>1</v>
      </c>
      <c r="CS100" s="54">
        <f t="shared" si="90"/>
        <v>0</v>
      </c>
      <c r="CT100" s="54">
        <f t="shared" si="90"/>
        <v>0</v>
      </c>
      <c r="CU100" s="54">
        <f t="shared" si="90"/>
        <v>0</v>
      </c>
      <c r="CV100" s="54">
        <f t="shared" si="84"/>
        <v>0</v>
      </c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5"/>
      <c r="DK100" s="64">
        <f t="shared" si="89"/>
        <v>0</v>
      </c>
      <c r="DL100" s="65">
        <f t="shared" si="89"/>
        <v>0</v>
      </c>
      <c r="DM100" s="65">
        <f t="shared" si="89"/>
        <v>0</v>
      </c>
      <c r="DN100" s="65">
        <f t="shared" si="89"/>
        <v>0</v>
      </c>
      <c r="DO100" s="65">
        <f t="shared" si="89"/>
        <v>0</v>
      </c>
      <c r="DP100" s="65">
        <f t="shared" si="89"/>
        <v>0</v>
      </c>
      <c r="DQ100" s="65">
        <f t="shared" si="89"/>
        <v>0</v>
      </c>
      <c r="DR100" s="65">
        <f t="shared" si="89"/>
        <v>0</v>
      </c>
      <c r="DS100" s="65">
        <f t="shared" si="89"/>
        <v>0</v>
      </c>
      <c r="DT100" s="65">
        <f t="shared" si="89"/>
        <v>0</v>
      </c>
      <c r="DU100" s="65">
        <f t="shared" si="89"/>
        <v>0</v>
      </c>
      <c r="DV100" s="65">
        <f t="shared" si="89"/>
        <v>0</v>
      </c>
      <c r="DW100" s="65">
        <f t="shared" si="89"/>
        <v>0</v>
      </c>
      <c r="DX100" s="65">
        <f t="shared" si="89"/>
        <v>0</v>
      </c>
      <c r="DY100" s="65">
        <f t="shared" si="89"/>
        <v>0</v>
      </c>
      <c r="DZ100" s="65">
        <f t="shared" si="89"/>
        <v>0</v>
      </c>
      <c r="EA100" s="65">
        <f t="shared" si="91"/>
        <v>0</v>
      </c>
      <c r="EB100" s="65">
        <f t="shared" si="91"/>
        <v>0</v>
      </c>
      <c r="EC100" s="65">
        <f t="shared" si="91"/>
        <v>0</v>
      </c>
      <c r="ED100" s="65">
        <f t="shared" si="91"/>
        <v>0</v>
      </c>
      <c r="EE100" s="65">
        <f t="shared" si="91"/>
        <v>0</v>
      </c>
      <c r="EF100" s="65">
        <f t="shared" si="91"/>
        <v>0</v>
      </c>
      <c r="EG100" s="65">
        <f t="shared" si="91"/>
        <v>0</v>
      </c>
      <c r="EH100" s="65">
        <f t="shared" si="91"/>
        <v>0</v>
      </c>
      <c r="EI100" s="65">
        <f t="shared" si="91"/>
        <v>0</v>
      </c>
      <c r="EJ100" s="65">
        <f t="shared" si="91"/>
        <v>0</v>
      </c>
      <c r="EK100" s="65">
        <f t="shared" si="91"/>
        <v>0</v>
      </c>
      <c r="EL100" s="65">
        <f t="shared" si="85"/>
        <v>0</v>
      </c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6"/>
      <c r="FA100" s="56" t="str">
        <f t="shared" si="70"/>
        <v>Non Compliance</v>
      </c>
      <c r="FB100" s="56" t="str">
        <f t="shared" si="71"/>
        <v>Compliance</v>
      </c>
      <c r="FC100" s="56" t="str">
        <f t="shared" si="72"/>
        <v>Compliance</v>
      </c>
      <c r="FD100" s="1">
        <f>VLOOKUP(C100,[2]SALARY!$B$9:$H$110,7,0)</f>
        <v>12</v>
      </c>
      <c r="FE100" s="68">
        <f t="shared" si="83"/>
        <v>0</v>
      </c>
    </row>
    <row r="101" spans="2:161" ht="20.100000000000001" customHeight="1" thickBot="1" x14ac:dyDescent="0.3">
      <c r="B101" s="42">
        <v>88</v>
      </c>
      <c r="C101" s="62">
        <v>6844</v>
      </c>
      <c r="D101" s="60" t="s">
        <v>133</v>
      </c>
      <c r="E101" s="61" t="s">
        <v>118</v>
      </c>
      <c r="F101" s="35"/>
      <c r="G101" s="58" t="s">
        <v>11</v>
      </c>
      <c r="H101" s="58" t="s">
        <v>26</v>
      </c>
      <c r="I101" s="58" t="s">
        <v>27</v>
      </c>
      <c r="J101" s="58" t="s">
        <v>27</v>
      </c>
      <c r="K101" s="58" t="s">
        <v>27</v>
      </c>
      <c r="L101" s="58" t="s">
        <v>27</v>
      </c>
      <c r="M101" s="58" t="s">
        <v>27</v>
      </c>
      <c r="N101" s="58" t="s">
        <v>11</v>
      </c>
      <c r="O101" s="58" t="s">
        <v>11</v>
      </c>
      <c r="P101" s="134" t="s">
        <v>11</v>
      </c>
      <c r="Q101" s="59" t="s">
        <v>11</v>
      </c>
      <c r="R101" s="59" t="s">
        <v>11</v>
      </c>
      <c r="S101" s="59" t="s">
        <v>11</v>
      </c>
      <c r="T101" s="122" t="s">
        <v>11</v>
      </c>
      <c r="U101" s="59" t="s">
        <v>11</v>
      </c>
      <c r="V101" s="59" t="s">
        <v>26</v>
      </c>
      <c r="W101" s="59" t="s">
        <v>27</v>
      </c>
      <c r="X101" s="58" t="s">
        <v>27</v>
      </c>
      <c r="Y101" s="59" t="s">
        <v>27</v>
      </c>
      <c r="Z101" s="59" t="s">
        <v>11</v>
      </c>
      <c r="AA101" s="59" t="s">
        <v>11</v>
      </c>
      <c r="AB101" s="59" t="s">
        <v>27</v>
      </c>
      <c r="AC101" s="59" t="s">
        <v>11</v>
      </c>
      <c r="AD101" s="47" t="s">
        <v>27</v>
      </c>
      <c r="AE101" s="59" t="s">
        <v>27</v>
      </c>
      <c r="AF101" s="59" t="s">
        <v>10</v>
      </c>
      <c r="AG101" s="59" t="s">
        <v>10</v>
      </c>
      <c r="AH101" s="59" t="s">
        <v>10</v>
      </c>
      <c r="AI101" s="59" t="s">
        <v>26</v>
      </c>
      <c r="AJ101" s="59" t="s">
        <v>10</v>
      </c>
      <c r="AK101" s="58"/>
      <c r="AL101" s="59"/>
      <c r="AM101" s="59"/>
      <c r="AN101" s="59"/>
      <c r="AO101" s="59"/>
      <c r="AP101" s="59"/>
      <c r="AQ101" s="59"/>
      <c r="AR101" s="59"/>
      <c r="AS101" s="59"/>
      <c r="AT101" s="59"/>
      <c r="AU101" s="47"/>
      <c r="AV101" s="47"/>
      <c r="AW101" s="48">
        <f t="shared" si="55"/>
        <v>4</v>
      </c>
      <c r="AX101" s="48">
        <f t="shared" si="56"/>
        <v>12</v>
      </c>
      <c r="AY101" s="48">
        <f t="shared" si="57"/>
        <v>0</v>
      </c>
      <c r="AZ101" s="48">
        <f t="shared" si="58"/>
        <v>0</v>
      </c>
      <c r="BA101" s="48">
        <f t="shared" si="59"/>
        <v>0</v>
      </c>
      <c r="BB101" s="48">
        <f t="shared" si="60"/>
        <v>0</v>
      </c>
      <c r="BC101" s="48">
        <f t="shared" si="61"/>
        <v>0</v>
      </c>
      <c r="BD101" s="48">
        <f t="shared" si="62"/>
        <v>0</v>
      </c>
      <c r="BE101" s="48">
        <f t="shared" si="63"/>
        <v>0</v>
      </c>
      <c r="BF101" s="48">
        <f t="shared" si="64"/>
        <v>0</v>
      </c>
      <c r="BG101" s="48">
        <f t="shared" si="65"/>
        <v>0</v>
      </c>
      <c r="BH101" s="48">
        <f t="shared" si="66"/>
        <v>0</v>
      </c>
      <c r="BI101" s="48">
        <f t="shared" si="67"/>
        <v>0</v>
      </c>
      <c r="BJ101" s="48">
        <f t="shared" si="73"/>
        <v>0</v>
      </c>
      <c r="BK101" s="47"/>
      <c r="BL101" s="47"/>
      <c r="BM101" s="48">
        <f t="shared" si="74"/>
        <v>3</v>
      </c>
      <c r="BN101" s="48">
        <f t="shared" si="75"/>
        <v>11</v>
      </c>
      <c r="BO101" s="49">
        <f t="shared" si="76"/>
        <v>16</v>
      </c>
      <c r="BP101" s="50">
        <f t="shared" si="68"/>
        <v>30</v>
      </c>
      <c r="BQ101" s="51">
        <f t="shared" si="50"/>
        <v>0</v>
      </c>
      <c r="BR101" s="51">
        <f t="shared" si="69"/>
        <v>0</v>
      </c>
      <c r="BS101" s="63"/>
      <c r="BU101" s="53">
        <f t="shared" si="88"/>
        <v>0</v>
      </c>
      <c r="BV101" s="54">
        <f t="shared" si="88"/>
        <v>0</v>
      </c>
      <c r="BW101" s="54">
        <f t="shared" si="88"/>
        <v>1</v>
      </c>
      <c r="BX101" s="54">
        <f t="shared" si="88"/>
        <v>1</v>
      </c>
      <c r="BY101" s="54">
        <f t="shared" si="88"/>
        <v>1</v>
      </c>
      <c r="BZ101" s="54">
        <f t="shared" si="88"/>
        <v>1</v>
      </c>
      <c r="CA101" s="54">
        <f t="shared" si="88"/>
        <v>1</v>
      </c>
      <c r="CB101" s="54">
        <f t="shared" si="88"/>
        <v>1</v>
      </c>
      <c r="CC101" s="54">
        <f t="shared" si="88"/>
        <v>1</v>
      </c>
      <c r="CD101" s="54">
        <f t="shared" si="92"/>
        <v>0</v>
      </c>
      <c r="CE101" s="54">
        <f t="shared" si="88"/>
        <v>0</v>
      </c>
      <c r="CF101" s="54">
        <f t="shared" si="88"/>
        <v>0</v>
      </c>
      <c r="CG101" s="54">
        <f t="shared" si="88"/>
        <v>0</v>
      </c>
      <c r="CH101" s="54">
        <f t="shared" si="88"/>
        <v>0</v>
      </c>
      <c r="CI101" s="54">
        <f t="shared" si="88"/>
        <v>0</v>
      </c>
      <c r="CJ101" s="54">
        <f t="shared" si="88"/>
        <v>0</v>
      </c>
      <c r="CK101" s="54">
        <f t="shared" si="90"/>
        <v>1</v>
      </c>
      <c r="CL101" s="54">
        <f t="shared" si="90"/>
        <v>1</v>
      </c>
      <c r="CM101" s="54">
        <f t="shared" si="90"/>
        <v>1</v>
      </c>
      <c r="CN101" s="54">
        <f t="shared" si="90"/>
        <v>1</v>
      </c>
      <c r="CO101" s="54">
        <f t="shared" si="90"/>
        <v>1</v>
      </c>
      <c r="CP101" s="54">
        <f t="shared" si="90"/>
        <v>1</v>
      </c>
      <c r="CQ101" s="54">
        <f t="shared" si="90"/>
        <v>0</v>
      </c>
      <c r="CR101" s="54">
        <f t="shared" si="90"/>
        <v>0</v>
      </c>
      <c r="CS101" s="54">
        <f t="shared" si="90"/>
        <v>0</v>
      </c>
      <c r="CT101" s="54">
        <f t="shared" si="90"/>
        <v>0</v>
      </c>
      <c r="CU101" s="54">
        <f t="shared" si="90"/>
        <v>0</v>
      </c>
      <c r="CV101" s="54">
        <f t="shared" si="84"/>
        <v>0</v>
      </c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5"/>
      <c r="DK101" s="64">
        <f t="shared" si="89"/>
        <v>0</v>
      </c>
      <c r="DL101" s="65">
        <f t="shared" si="89"/>
        <v>0</v>
      </c>
      <c r="DM101" s="65">
        <f t="shared" si="89"/>
        <v>0</v>
      </c>
      <c r="DN101" s="65">
        <f t="shared" si="89"/>
        <v>0</v>
      </c>
      <c r="DO101" s="65">
        <f t="shared" si="89"/>
        <v>0</v>
      </c>
      <c r="DP101" s="65">
        <f t="shared" si="89"/>
        <v>0</v>
      </c>
      <c r="DQ101" s="65">
        <f t="shared" si="89"/>
        <v>0</v>
      </c>
      <c r="DR101" s="65">
        <f t="shared" si="89"/>
        <v>0</v>
      </c>
      <c r="DS101" s="65">
        <f t="shared" si="89"/>
        <v>0</v>
      </c>
      <c r="DT101" s="65">
        <f t="shared" si="89"/>
        <v>0</v>
      </c>
      <c r="DU101" s="65">
        <f t="shared" si="89"/>
        <v>0</v>
      </c>
      <c r="DV101" s="65">
        <f t="shared" si="89"/>
        <v>0</v>
      </c>
      <c r="DW101" s="65">
        <f t="shared" si="89"/>
        <v>0</v>
      </c>
      <c r="DX101" s="65">
        <f t="shared" si="89"/>
        <v>0</v>
      </c>
      <c r="DY101" s="65">
        <f t="shared" si="89"/>
        <v>0</v>
      </c>
      <c r="DZ101" s="65">
        <f t="shared" si="89"/>
        <v>0</v>
      </c>
      <c r="EA101" s="65">
        <f t="shared" si="91"/>
        <v>0</v>
      </c>
      <c r="EB101" s="65">
        <f t="shared" si="91"/>
        <v>0</v>
      </c>
      <c r="EC101" s="65">
        <f t="shared" si="91"/>
        <v>0</v>
      </c>
      <c r="ED101" s="65">
        <f t="shared" si="91"/>
        <v>0</v>
      </c>
      <c r="EE101" s="65">
        <f t="shared" si="91"/>
        <v>0</v>
      </c>
      <c r="EF101" s="65">
        <f t="shared" si="91"/>
        <v>0</v>
      </c>
      <c r="EG101" s="65">
        <f t="shared" si="91"/>
        <v>0</v>
      </c>
      <c r="EH101" s="65">
        <f t="shared" si="91"/>
        <v>0</v>
      </c>
      <c r="EI101" s="65">
        <f t="shared" si="91"/>
        <v>0</v>
      </c>
      <c r="EJ101" s="65">
        <f t="shared" si="91"/>
        <v>0</v>
      </c>
      <c r="EK101" s="65">
        <f t="shared" si="91"/>
        <v>0</v>
      </c>
      <c r="EL101" s="65">
        <f t="shared" si="85"/>
        <v>0</v>
      </c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6"/>
      <c r="FA101" s="56" t="str">
        <f t="shared" si="70"/>
        <v>Non Compliance</v>
      </c>
      <c r="FB101" s="56" t="str">
        <f t="shared" si="71"/>
        <v>Compliance</v>
      </c>
      <c r="FC101" s="56" t="str">
        <f t="shared" si="72"/>
        <v>Compliance</v>
      </c>
      <c r="FD101" s="1">
        <f>VLOOKUP(C101,[2]SALARY!$B$9:$H$110,7,0)</f>
        <v>16</v>
      </c>
      <c r="FE101" s="68">
        <f t="shared" si="83"/>
        <v>0</v>
      </c>
    </row>
    <row r="102" spans="2:161" ht="20.100000000000001" customHeight="1" thickBot="1" x14ac:dyDescent="0.3">
      <c r="B102" s="42">
        <v>89</v>
      </c>
      <c r="C102" s="62">
        <v>6846</v>
      </c>
      <c r="D102" s="60" t="s">
        <v>130</v>
      </c>
      <c r="E102" s="61" t="s">
        <v>118</v>
      </c>
      <c r="F102" s="35"/>
      <c r="G102" s="125" t="s">
        <v>10</v>
      </c>
      <c r="H102" s="58" t="s">
        <v>10</v>
      </c>
      <c r="I102" s="125" t="s">
        <v>10</v>
      </c>
      <c r="J102" s="58" t="s">
        <v>26</v>
      </c>
      <c r="K102" s="58" t="s">
        <v>10</v>
      </c>
      <c r="L102" s="58" t="s">
        <v>12</v>
      </c>
      <c r="M102" s="134" t="s">
        <v>12</v>
      </c>
      <c r="N102" s="58" t="s">
        <v>12</v>
      </c>
      <c r="O102" s="58" t="s">
        <v>11</v>
      </c>
      <c r="P102" s="58" t="s">
        <v>12</v>
      </c>
      <c r="Q102" s="59" t="s">
        <v>12</v>
      </c>
      <c r="R102" s="59" t="s">
        <v>27</v>
      </c>
      <c r="S102" s="59" t="s">
        <v>12</v>
      </c>
      <c r="T102" s="59" t="s">
        <v>26</v>
      </c>
      <c r="U102" s="59" t="s">
        <v>12</v>
      </c>
      <c r="V102" s="59" t="s">
        <v>11</v>
      </c>
      <c r="W102" s="59" t="s">
        <v>26</v>
      </c>
      <c r="X102" s="58" t="s">
        <v>11</v>
      </c>
      <c r="Y102" s="192" t="s">
        <v>11</v>
      </c>
      <c r="Z102" s="59" t="s">
        <v>11</v>
      </c>
      <c r="AA102" s="59" t="s">
        <v>11</v>
      </c>
      <c r="AB102" s="59" t="s">
        <v>11</v>
      </c>
      <c r="AC102" s="59" t="s">
        <v>11</v>
      </c>
      <c r="AD102" s="47" t="s">
        <v>11</v>
      </c>
      <c r="AE102" s="59" t="s">
        <v>26</v>
      </c>
      <c r="AF102" s="59" t="s">
        <v>10</v>
      </c>
      <c r="AG102" s="59" t="s">
        <v>10</v>
      </c>
      <c r="AH102" s="59" t="s">
        <v>10</v>
      </c>
      <c r="AI102" s="59" t="s">
        <v>26</v>
      </c>
      <c r="AJ102" s="59" t="s">
        <v>10</v>
      </c>
      <c r="AK102" s="58"/>
      <c r="AL102" s="59"/>
      <c r="AM102" s="59"/>
      <c r="AN102" s="59"/>
      <c r="AO102" s="59"/>
      <c r="AP102" s="59"/>
      <c r="AQ102" s="59"/>
      <c r="AR102" s="59"/>
      <c r="AS102" s="59"/>
      <c r="AT102" s="59"/>
      <c r="AU102" s="47"/>
      <c r="AV102" s="47"/>
      <c r="AW102" s="48">
        <f t="shared" si="55"/>
        <v>8</v>
      </c>
      <c r="AX102" s="48">
        <f t="shared" si="56"/>
        <v>9</v>
      </c>
      <c r="AY102" s="48">
        <f t="shared" si="57"/>
        <v>7</v>
      </c>
      <c r="AZ102" s="48">
        <f t="shared" si="58"/>
        <v>0</v>
      </c>
      <c r="BA102" s="48">
        <f t="shared" si="59"/>
        <v>0</v>
      </c>
      <c r="BB102" s="48">
        <f t="shared" si="60"/>
        <v>0</v>
      </c>
      <c r="BC102" s="48">
        <f t="shared" si="61"/>
        <v>0</v>
      </c>
      <c r="BD102" s="48">
        <f t="shared" si="62"/>
        <v>0</v>
      </c>
      <c r="BE102" s="48">
        <f t="shared" si="63"/>
        <v>0</v>
      </c>
      <c r="BF102" s="48">
        <f t="shared" si="64"/>
        <v>0</v>
      </c>
      <c r="BG102" s="48">
        <f t="shared" si="65"/>
        <v>0</v>
      </c>
      <c r="BH102" s="48">
        <f t="shared" si="66"/>
        <v>0</v>
      </c>
      <c r="BI102" s="48">
        <f t="shared" si="67"/>
        <v>0</v>
      </c>
      <c r="BJ102" s="48">
        <f t="shared" si="73"/>
        <v>0</v>
      </c>
      <c r="BK102" s="47"/>
      <c r="BL102" s="47"/>
      <c r="BM102" s="48">
        <f t="shared" si="74"/>
        <v>5</v>
      </c>
      <c r="BN102" s="48">
        <f t="shared" si="75"/>
        <v>1</v>
      </c>
      <c r="BO102" s="49">
        <f t="shared" si="76"/>
        <v>24</v>
      </c>
      <c r="BP102" s="50">
        <f t="shared" si="68"/>
        <v>30</v>
      </c>
      <c r="BQ102" s="51">
        <f t="shared" si="50"/>
        <v>0</v>
      </c>
      <c r="BR102" s="51">
        <f t="shared" si="69"/>
        <v>0</v>
      </c>
      <c r="BS102" s="63"/>
      <c r="BU102" s="53">
        <f t="shared" si="88"/>
        <v>0</v>
      </c>
      <c r="BV102" s="54">
        <f t="shared" si="88"/>
        <v>0</v>
      </c>
      <c r="BW102" s="54">
        <f t="shared" si="88"/>
        <v>0</v>
      </c>
      <c r="BX102" s="54">
        <f t="shared" si="88"/>
        <v>0</v>
      </c>
      <c r="BY102" s="54">
        <f t="shared" si="88"/>
        <v>1</v>
      </c>
      <c r="BZ102" s="54">
        <f t="shared" si="88"/>
        <v>1</v>
      </c>
      <c r="CA102" s="54">
        <f t="shared" si="88"/>
        <v>1</v>
      </c>
      <c r="CB102" s="54">
        <f t="shared" si="88"/>
        <v>0</v>
      </c>
      <c r="CC102" s="54">
        <f t="shared" si="88"/>
        <v>0</v>
      </c>
      <c r="CD102" s="54">
        <f t="shared" si="92"/>
        <v>0</v>
      </c>
      <c r="CE102" s="54">
        <f t="shared" si="88"/>
        <v>0</v>
      </c>
      <c r="CF102" s="54">
        <f t="shared" si="88"/>
        <v>0</v>
      </c>
      <c r="CG102" s="54">
        <f t="shared" si="88"/>
        <v>0</v>
      </c>
      <c r="CH102" s="54">
        <f t="shared" si="88"/>
        <v>0</v>
      </c>
      <c r="CI102" s="54">
        <f t="shared" si="88"/>
        <v>0</v>
      </c>
      <c r="CJ102" s="54">
        <f t="shared" si="88"/>
        <v>0</v>
      </c>
      <c r="CK102" s="54">
        <f t="shared" si="90"/>
        <v>0</v>
      </c>
      <c r="CL102" s="54">
        <f t="shared" si="90"/>
        <v>1</v>
      </c>
      <c r="CM102" s="54">
        <f t="shared" si="90"/>
        <v>0</v>
      </c>
      <c r="CN102" s="54">
        <f t="shared" si="90"/>
        <v>0</v>
      </c>
      <c r="CO102" s="54">
        <f t="shared" si="90"/>
        <v>0</v>
      </c>
      <c r="CP102" s="54">
        <f t="shared" si="90"/>
        <v>0</v>
      </c>
      <c r="CQ102" s="54">
        <f t="shared" si="90"/>
        <v>0</v>
      </c>
      <c r="CR102" s="54">
        <f t="shared" si="90"/>
        <v>0</v>
      </c>
      <c r="CS102" s="54">
        <f t="shared" si="90"/>
        <v>0</v>
      </c>
      <c r="CT102" s="54">
        <f t="shared" si="90"/>
        <v>0</v>
      </c>
      <c r="CU102" s="54">
        <f t="shared" si="90"/>
        <v>0</v>
      </c>
      <c r="CV102" s="54">
        <f t="shared" si="84"/>
        <v>0</v>
      </c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5"/>
      <c r="DK102" s="64">
        <f t="shared" si="89"/>
        <v>0</v>
      </c>
      <c r="DL102" s="65">
        <f t="shared" si="89"/>
        <v>0</v>
      </c>
      <c r="DM102" s="65">
        <f t="shared" si="89"/>
        <v>0</v>
      </c>
      <c r="DN102" s="65">
        <f t="shared" si="89"/>
        <v>0</v>
      </c>
      <c r="DO102" s="65">
        <f t="shared" si="89"/>
        <v>0</v>
      </c>
      <c r="DP102" s="65">
        <f t="shared" si="89"/>
        <v>0</v>
      </c>
      <c r="DQ102" s="65">
        <f t="shared" si="89"/>
        <v>0</v>
      </c>
      <c r="DR102" s="65">
        <f t="shared" si="89"/>
        <v>0</v>
      </c>
      <c r="DS102" s="65">
        <f t="shared" si="89"/>
        <v>0</v>
      </c>
      <c r="DT102" s="65">
        <f t="shared" si="89"/>
        <v>0</v>
      </c>
      <c r="DU102" s="65">
        <f t="shared" si="89"/>
        <v>0</v>
      </c>
      <c r="DV102" s="65">
        <f t="shared" si="89"/>
        <v>0</v>
      </c>
      <c r="DW102" s="65">
        <f t="shared" si="89"/>
        <v>0</v>
      </c>
      <c r="DX102" s="65">
        <f t="shared" si="89"/>
        <v>0</v>
      </c>
      <c r="DY102" s="65">
        <f t="shared" si="89"/>
        <v>0</v>
      </c>
      <c r="DZ102" s="65">
        <f t="shared" si="89"/>
        <v>0</v>
      </c>
      <c r="EA102" s="65">
        <f t="shared" si="91"/>
        <v>0</v>
      </c>
      <c r="EB102" s="65">
        <f t="shared" si="91"/>
        <v>0</v>
      </c>
      <c r="EC102" s="65">
        <f t="shared" si="91"/>
        <v>0</v>
      </c>
      <c r="ED102" s="65">
        <f t="shared" si="91"/>
        <v>0</v>
      </c>
      <c r="EE102" s="65">
        <f t="shared" si="91"/>
        <v>0</v>
      </c>
      <c r="EF102" s="65">
        <f t="shared" si="91"/>
        <v>0</v>
      </c>
      <c r="EG102" s="65">
        <f t="shared" si="91"/>
        <v>0</v>
      </c>
      <c r="EH102" s="65">
        <f t="shared" si="91"/>
        <v>0</v>
      </c>
      <c r="EI102" s="65">
        <f t="shared" si="91"/>
        <v>0</v>
      </c>
      <c r="EJ102" s="65">
        <f t="shared" si="91"/>
        <v>0</v>
      </c>
      <c r="EK102" s="65">
        <f t="shared" si="91"/>
        <v>0</v>
      </c>
      <c r="EL102" s="65">
        <f t="shared" si="85"/>
        <v>0</v>
      </c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6"/>
      <c r="FA102" s="56" t="str">
        <f t="shared" si="70"/>
        <v>Non Compliance</v>
      </c>
      <c r="FB102" s="56" t="str">
        <f t="shared" si="71"/>
        <v>Compliance</v>
      </c>
      <c r="FC102" s="56" t="str">
        <f t="shared" si="72"/>
        <v>Compliance</v>
      </c>
      <c r="FD102" s="1">
        <f>VLOOKUP(C102,[2]SALARY!$B$9:$H$110,7,0)</f>
        <v>24</v>
      </c>
      <c r="FE102" s="68">
        <f t="shared" si="83"/>
        <v>0</v>
      </c>
    </row>
    <row r="103" spans="2:161" ht="20.100000000000001" customHeight="1" thickBot="1" x14ac:dyDescent="0.3">
      <c r="B103" s="42">
        <v>90</v>
      </c>
      <c r="C103" s="62">
        <v>6849</v>
      </c>
      <c r="D103" s="60" t="s">
        <v>134</v>
      </c>
      <c r="E103" s="61" t="s">
        <v>118</v>
      </c>
      <c r="F103" s="35"/>
      <c r="G103" s="58" t="s">
        <v>27</v>
      </c>
      <c r="H103" s="58" t="s">
        <v>27</v>
      </c>
      <c r="I103" s="58" t="s">
        <v>27</v>
      </c>
      <c r="J103" s="58" t="s">
        <v>12</v>
      </c>
      <c r="K103" s="58" t="s">
        <v>12</v>
      </c>
      <c r="L103" s="125" t="s">
        <v>11</v>
      </c>
      <c r="M103" s="58" t="s">
        <v>11</v>
      </c>
      <c r="N103" s="58" t="s">
        <v>12</v>
      </c>
      <c r="O103" s="58" t="s">
        <v>26</v>
      </c>
      <c r="P103" s="134" t="s">
        <v>11</v>
      </c>
      <c r="Q103" s="58" t="s">
        <v>27</v>
      </c>
      <c r="R103" s="58" t="s">
        <v>11</v>
      </c>
      <c r="S103" s="59" t="s">
        <v>11</v>
      </c>
      <c r="T103" s="122" t="s">
        <v>11</v>
      </c>
      <c r="U103" s="59" t="s">
        <v>11</v>
      </c>
      <c r="V103" s="59" t="s">
        <v>11</v>
      </c>
      <c r="W103" s="59" t="s">
        <v>26</v>
      </c>
      <c r="X103" s="58" t="s">
        <v>11</v>
      </c>
      <c r="Y103" s="59" t="s">
        <v>27</v>
      </c>
      <c r="Z103" s="59" t="s">
        <v>27</v>
      </c>
      <c r="AA103" s="59" t="s">
        <v>11</v>
      </c>
      <c r="AB103" s="59" t="s">
        <v>11</v>
      </c>
      <c r="AC103" s="59" t="s">
        <v>11</v>
      </c>
      <c r="AD103" s="47" t="s">
        <v>11</v>
      </c>
      <c r="AE103" s="59" t="s">
        <v>11</v>
      </c>
      <c r="AF103" s="59" t="s">
        <v>11</v>
      </c>
      <c r="AG103" s="59" t="s">
        <v>26</v>
      </c>
      <c r="AH103" s="59" t="s">
        <v>11</v>
      </c>
      <c r="AI103" s="59" t="s">
        <v>27</v>
      </c>
      <c r="AJ103" s="59" t="s">
        <v>27</v>
      </c>
      <c r="AK103" s="58"/>
      <c r="AL103" s="59"/>
      <c r="AM103" s="59"/>
      <c r="AN103" s="59"/>
      <c r="AO103" s="59"/>
      <c r="AP103" s="59"/>
      <c r="AQ103" s="59"/>
      <c r="AR103" s="59"/>
      <c r="AS103" s="59"/>
      <c r="AT103" s="59"/>
      <c r="AU103" s="47"/>
      <c r="AV103" s="47"/>
      <c r="AW103" s="48">
        <f t="shared" si="55"/>
        <v>0</v>
      </c>
      <c r="AX103" s="48">
        <f t="shared" si="56"/>
        <v>16</v>
      </c>
      <c r="AY103" s="48">
        <f t="shared" si="57"/>
        <v>3</v>
      </c>
      <c r="AZ103" s="48">
        <f t="shared" si="58"/>
        <v>0</v>
      </c>
      <c r="BA103" s="48">
        <f t="shared" si="59"/>
        <v>0</v>
      </c>
      <c r="BB103" s="48">
        <f t="shared" si="60"/>
        <v>0</v>
      </c>
      <c r="BC103" s="48">
        <f t="shared" si="61"/>
        <v>0</v>
      </c>
      <c r="BD103" s="48">
        <f t="shared" si="62"/>
        <v>0</v>
      </c>
      <c r="BE103" s="48">
        <f t="shared" si="63"/>
        <v>0</v>
      </c>
      <c r="BF103" s="48">
        <f t="shared" si="64"/>
        <v>0</v>
      </c>
      <c r="BG103" s="48">
        <f t="shared" si="65"/>
        <v>0</v>
      </c>
      <c r="BH103" s="48">
        <f t="shared" si="66"/>
        <v>0</v>
      </c>
      <c r="BI103" s="48">
        <f t="shared" si="67"/>
        <v>0</v>
      </c>
      <c r="BJ103" s="48">
        <f t="shared" si="73"/>
        <v>0</v>
      </c>
      <c r="BK103" s="47"/>
      <c r="BL103" s="47"/>
      <c r="BM103" s="48">
        <f t="shared" si="74"/>
        <v>3</v>
      </c>
      <c r="BN103" s="48">
        <f t="shared" si="75"/>
        <v>8</v>
      </c>
      <c r="BO103" s="49">
        <f t="shared" si="76"/>
        <v>19</v>
      </c>
      <c r="BP103" s="50">
        <f t="shared" si="68"/>
        <v>30</v>
      </c>
      <c r="BQ103" s="51">
        <f t="shared" si="50"/>
        <v>0</v>
      </c>
      <c r="BR103" s="51">
        <f t="shared" si="69"/>
        <v>0</v>
      </c>
      <c r="BS103" s="63"/>
      <c r="BU103" s="53">
        <f t="shared" si="88"/>
        <v>1</v>
      </c>
      <c r="BV103" s="54">
        <f t="shared" si="88"/>
        <v>1</v>
      </c>
      <c r="BW103" s="54">
        <f t="shared" si="88"/>
        <v>0</v>
      </c>
      <c r="BX103" s="54">
        <f t="shared" si="88"/>
        <v>0</v>
      </c>
      <c r="BY103" s="54">
        <f t="shared" si="88"/>
        <v>0</v>
      </c>
      <c r="BZ103" s="54">
        <f t="shared" si="88"/>
        <v>0</v>
      </c>
      <c r="CA103" s="54">
        <f t="shared" si="88"/>
        <v>0</v>
      </c>
      <c r="CB103" s="54">
        <f t="shared" si="88"/>
        <v>0</v>
      </c>
      <c r="CC103" s="54">
        <f t="shared" si="88"/>
        <v>0</v>
      </c>
      <c r="CD103" s="54">
        <f t="shared" si="92"/>
        <v>1</v>
      </c>
      <c r="CE103" s="54">
        <f t="shared" si="88"/>
        <v>0</v>
      </c>
      <c r="CF103" s="54">
        <f t="shared" si="88"/>
        <v>0</v>
      </c>
      <c r="CG103" s="54">
        <f t="shared" si="88"/>
        <v>0</v>
      </c>
      <c r="CH103" s="54">
        <f t="shared" si="88"/>
        <v>0</v>
      </c>
      <c r="CI103" s="54">
        <f t="shared" si="88"/>
        <v>0</v>
      </c>
      <c r="CJ103" s="54">
        <f t="shared" si="88"/>
        <v>0</v>
      </c>
      <c r="CK103" s="54">
        <f t="shared" si="90"/>
        <v>0</v>
      </c>
      <c r="CL103" s="54">
        <f t="shared" si="90"/>
        <v>1</v>
      </c>
      <c r="CM103" s="54">
        <f t="shared" si="90"/>
        <v>1</v>
      </c>
      <c r="CN103" s="54">
        <f t="shared" si="90"/>
        <v>1</v>
      </c>
      <c r="CO103" s="54">
        <f t="shared" si="90"/>
        <v>0</v>
      </c>
      <c r="CP103" s="54">
        <f t="shared" si="90"/>
        <v>0</v>
      </c>
      <c r="CQ103" s="54">
        <f t="shared" si="90"/>
        <v>0</v>
      </c>
      <c r="CR103" s="54">
        <f t="shared" si="90"/>
        <v>0</v>
      </c>
      <c r="CS103" s="54">
        <f t="shared" si="90"/>
        <v>0</v>
      </c>
      <c r="CT103" s="54">
        <f t="shared" si="90"/>
        <v>0</v>
      </c>
      <c r="CU103" s="54">
        <f t="shared" si="90"/>
        <v>0</v>
      </c>
      <c r="CV103" s="54">
        <f t="shared" si="84"/>
        <v>0</v>
      </c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5"/>
      <c r="DK103" s="64">
        <f t="shared" si="89"/>
        <v>0</v>
      </c>
      <c r="DL103" s="65">
        <f t="shared" si="89"/>
        <v>0</v>
      </c>
      <c r="DM103" s="65">
        <f t="shared" si="89"/>
        <v>0</v>
      </c>
      <c r="DN103" s="65">
        <f t="shared" si="89"/>
        <v>0</v>
      </c>
      <c r="DO103" s="65">
        <f t="shared" si="89"/>
        <v>0</v>
      </c>
      <c r="DP103" s="65">
        <f t="shared" si="89"/>
        <v>0</v>
      </c>
      <c r="DQ103" s="65">
        <f t="shared" si="89"/>
        <v>0</v>
      </c>
      <c r="DR103" s="65">
        <f t="shared" si="89"/>
        <v>0</v>
      </c>
      <c r="DS103" s="65">
        <f t="shared" si="89"/>
        <v>0</v>
      </c>
      <c r="DT103" s="65">
        <f t="shared" si="89"/>
        <v>0</v>
      </c>
      <c r="DU103" s="65">
        <f t="shared" si="89"/>
        <v>0</v>
      </c>
      <c r="DV103" s="65">
        <f t="shared" si="89"/>
        <v>0</v>
      </c>
      <c r="DW103" s="65">
        <f t="shared" si="89"/>
        <v>0</v>
      </c>
      <c r="DX103" s="65">
        <f t="shared" si="89"/>
        <v>0</v>
      </c>
      <c r="DY103" s="65">
        <f t="shared" si="89"/>
        <v>0</v>
      </c>
      <c r="DZ103" s="65">
        <f t="shared" si="89"/>
        <v>0</v>
      </c>
      <c r="EA103" s="65">
        <f t="shared" si="91"/>
        <v>0</v>
      </c>
      <c r="EB103" s="65">
        <f t="shared" si="91"/>
        <v>0</v>
      </c>
      <c r="EC103" s="65">
        <f t="shared" si="91"/>
        <v>0</v>
      </c>
      <c r="ED103" s="65">
        <f t="shared" si="91"/>
        <v>0</v>
      </c>
      <c r="EE103" s="65">
        <f t="shared" si="91"/>
        <v>0</v>
      </c>
      <c r="EF103" s="65">
        <f t="shared" si="91"/>
        <v>0</v>
      </c>
      <c r="EG103" s="65">
        <f t="shared" si="91"/>
        <v>0</v>
      </c>
      <c r="EH103" s="65">
        <f t="shared" si="91"/>
        <v>0</v>
      </c>
      <c r="EI103" s="65">
        <f t="shared" si="91"/>
        <v>0</v>
      </c>
      <c r="EJ103" s="65">
        <f t="shared" si="91"/>
        <v>0</v>
      </c>
      <c r="EK103" s="65">
        <f t="shared" si="91"/>
        <v>0</v>
      </c>
      <c r="EL103" s="65">
        <f t="shared" si="85"/>
        <v>0</v>
      </c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6"/>
      <c r="FA103" s="56" t="str">
        <f t="shared" ref="FA103:FA104" si="93">IF(SUM(BU103:DI103)&gt;0,"Non Compliance","Compliance")</f>
        <v>Non Compliance</v>
      </c>
      <c r="FB103" s="56" t="str">
        <f t="shared" si="71"/>
        <v>Compliance</v>
      </c>
      <c r="FC103" s="56" t="str">
        <f t="shared" si="72"/>
        <v>Compliance</v>
      </c>
      <c r="FD103" s="1">
        <f>VLOOKUP(C103,[2]SALARY!$B$9:$H$110,7,0)</f>
        <v>19</v>
      </c>
      <c r="FE103" s="68">
        <f t="shared" si="83"/>
        <v>0</v>
      </c>
    </row>
    <row r="104" spans="2:161" s="148" customFormat="1" ht="20.100000000000001" customHeight="1" thickBot="1" x14ac:dyDescent="0.3">
      <c r="B104" s="42">
        <v>91</v>
      </c>
      <c r="C104" s="158">
        <v>6875</v>
      </c>
      <c r="D104" s="155" t="s">
        <v>131</v>
      </c>
      <c r="E104" s="61" t="s">
        <v>118</v>
      </c>
      <c r="F104" s="35"/>
      <c r="G104" s="184" t="s">
        <v>12</v>
      </c>
      <c r="H104" s="184" t="s">
        <v>12</v>
      </c>
      <c r="I104" s="184" t="s">
        <v>26</v>
      </c>
      <c r="J104" s="184" t="s">
        <v>12</v>
      </c>
      <c r="K104" s="184" t="s">
        <v>27</v>
      </c>
      <c r="L104" s="184" t="s">
        <v>12</v>
      </c>
      <c r="M104" s="184" t="s">
        <v>27</v>
      </c>
      <c r="N104" s="184" t="s">
        <v>12</v>
      </c>
      <c r="O104" s="184" t="s">
        <v>12</v>
      </c>
      <c r="P104" s="184" t="s">
        <v>26</v>
      </c>
      <c r="Q104" s="184" t="s">
        <v>12</v>
      </c>
      <c r="R104" s="184" t="s">
        <v>27</v>
      </c>
      <c r="S104" s="184" t="s">
        <v>12</v>
      </c>
      <c r="T104" s="184" t="s">
        <v>27</v>
      </c>
      <c r="U104" s="184" t="s">
        <v>12</v>
      </c>
      <c r="V104" s="184" t="s">
        <v>12</v>
      </c>
      <c r="W104" s="184" t="s">
        <v>12</v>
      </c>
      <c r="X104" s="184" t="s">
        <v>12</v>
      </c>
      <c r="Y104" s="184" t="s">
        <v>12</v>
      </c>
      <c r="Z104" s="184" t="s">
        <v>26</v>
      </c>
      <c r="AA104" s="184" t="s">
        <v>27</v>
      </c>
      <c r="AB104" s="184" t="s">
        <v>12</v>
      </c>
      <c r="AC104" s="185" t="s">
        <v>12</v>
      </c>
      <c r="AD104" s="142" t="s">
        <v>27</v>
      </c>
      <c r="AE104" s="185" t="s">
        <v>12</v>
      </c>
      <c r="AF104" s="185" t="s">
        <v>12</v>
      </c>
      <c r="AG104" s="185" t="s">
        <v>26</v>
      </c>
      <c r="AH104" s="185" t="s">
        <v>12</v>
      </c>
      <c r="AI104" s="185" t="s">
        <v>12</v>
      </c>
      <c r="AJ104" s="185" t="s">
        <v>12</v>
      </c>
      <c r="AK104" s="58"/>
      <c r="AL104" s="59"/>
      <c r="AM104" s="59"/>
      <c r="AN104" s="59"/>
      <c r="AO104" s="59"/>
      <c r="AP104" s="59"/>
      <c r="AQ104" s="59"/>
      <c r="AR104" s="59"/>
      <c r="AS104" s="59"/>
      <c r="AT104" s="59"/>
      <c r="AU104" s="47"/>
      <c r="AV104" s="47"/>
      <c r="AW104" s="143">
        <f t="shared" si="55"/>
        <v>0</v>
      </c>
      <c r="AX104" s="143">
        <f t="shared" si="56"/>
        <v>0</v>
      </c>
      <c r="AY104" s="143">
        <f t="shared" si="57"/>
        <v>20</v>
      </c>
      <c r="AZ104" s="48">
        <f t="shared" si="58"/>
        <v>0</v>
      </c>
      <c r="BA104" s="48">
        <f t="shared" si="59"/>
        <v>0</v>
      </c>
      <c r="BB104" s="48">
        <f t="shared" si="60"/>
        <v>0</v>
      </c>
      <c r="BC104" s="48">
        <f t="shared" si="61"/>
        <v>0</v>
      </c>
      <c r="BD104" s="48">
        <f t="shared" si="62"/>
        <v>0</v>
      </c>
      <c r="BE104" s="48">
        <f t="shared" si="63"/>
        <v>0</v>
      </c>
      <c r="BF104" s="48">
        <f t="shared" si="64"/>
        <v>0</v>
      </c>
      <c r="BG104" s="48">
        <f t="shared" si="65"/>
        <v>0</v>
      </c>
      <c r="BH104" s="48">
        <f t="shared" si="66"/>
        <v>0</v>
      </c>
      <c r="BI104" s="48">
        <f t="shared" si="67"/>
        <v>0</v>
      </c>
      <c r="BJ104" s="48">
        <f t="shared" si="73"/>
        <v>0</v>
      </c>
      <c r="BK104" s="47"/>
      <c r="BL104" s="47"/>
      <c r="BM104" s="143">
        <f t="shared" si="74"/>
        <v>4</v>
      </c>
      <c r="BN104" s="143">
        <f t="shared" si="75"/>
        <v>6</v>
      </c>
      <c r="BO104" s="144">
        <f t="shared" si="76"/>
        <v>20</v>
      </c>
      <c r="BP104" s="145">
        <f t="shared" si="68"/>
        <v>30</v>
      </c>
      <c r="BQ104" s="146">
        <f t="shared" ref="BQ104:BQ115" si="94">SUM(BA104:BG104)+SUM(BH104/2)</f>
        <v>0</v>
      </c>
      <c r="BR104" s="146">
        <f t="shared" ref="BR104:BR115" si="95">BQ104*8</f>
        <v>0</v>
      </c>
      <c r="BS104" s="186"/>
      <c r="BT104" s="1"/>
      <c r="BU104" s="53">
        <f t="shared" si="88"/>
        <v>0</v>
      </c>
      <c r="BV104" s="54">
        <f t="shared" si="88"/>
        <v>0</v>
      </c>
      <c r="BW104" s="54">
        <f t="shared" si="88"/>
        <v>0</v>
      </c>
      <c r="BX104" s="54">
        <f t="shared" si="88"/>
        <v>0</v>
      </c>
      <c r="BY104" s="54">
        <f t="shared" si="88"/>
        <v>0</v>
      </c>
      <c r="BZ104" s="54">
        <f t="shared" si="88"/>
        <v>0</v>
      </c>
      <c r="CA104" s="54">
        <f t="shared" si="88"/>
        <v>0</v>
      </c>
      <c r="CB104" s="54">
        <f t="shared" si="88"/>
        <v>0</v>
      </c>
      <c r="CC104" s="54">
        <f t="shared" si="88"/>
        <v>0</v>
      </c>
      <c r="CD104" s="54"/>
      <c r="CE104" s="54">
        <f t="shared" si="88"/>
        <v>1</v>
      </c>
      <c r="CF104" s="54">
        <f t="shared" si="88"/>
        <v>1</v>
      </c>
      <c r="CG104" s="54"/>
      <c r="CH104" s="54">
        <f t="shared" si="88"/>
        <v>0</v>
      </c>
      <c r="CI104" s="54">
        <f t="shared" si="88"/>
        <v>0</v>
      </c>
      <c r="CJ104" s="54">
        <f t="shared" si="88"/>
        <v>0</v>
      </c>
      <c r="CK104" s="54">
        <f t="shared" si="90"/>
        <v>0</v>
      </c>
      <c r="CL104" s="54">
        <f t="shared" si="90"/>
        <v>0</v>
      </c>
      <c r="CM104" s="54">
        <f t="shared" si="90"/>
        <v>0</v>
      </c>
      <c r="CN104" s="54">
        <f t="shared" si="90"/>
        <v>0</v>
      </c>
      <c r="CO104" s="54">
        <f t="shared" si="90"/>
        <v>0</v>
      </c>
      <c r="CP104" s="54">
        <f t="shared" si="90"/>
        <v>0</v>
      </c>
      <c r="CQ104" s="54">
        <f t="shared" si="90"/>
        <v>0</v>
      </c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5"/>
      <c r="DJ104" s="1"/>
      <c r="DK104" s="64">
        <f t="shared" si="89"/>
        <v>0</v>
      </c>
      <c r="DL104" s="65">
        <f t="shared" si="89"/>
        <v>0</v>
      </c>
      <c r="DM104" s="65">
        <f t="shared" si="89"/>
        <v>0</v>
      </c>
      <c r="DN104" s="65">
        <f t="shared" si="89"/>
        <v>0</v>
      </c>
      <c r="DO104" s="65">
        <f t="shared" si="89"/>
        <v>0</v>
      </c>
      <c r="DP104" s="65">
        <f t="shared" si="89"/>
        <v>0</v>
      </c>
      <c r="DQ104" s="65">
        <f t="shared" si="89"/>
        <v>0</v>
      </c>
      <c r="DR104" s="65">
        <f t="shared" si="89"/>
        <v>0</v>
      </c>
      <c r="DS104" s="65">
        <f t="shared" si="89"/>
        <v>0</v>
      </c>
      <c r="DT104" s="65">
        <f t="shared" si="89"/>
        <v>0</v>
      </c>
      <c r="DU104" s="65">
        <f t="shared" si="89"/>
        <v>0</v>
      </c>
      <c r="DV104" s="65">
        <f t="shared" si="89"/>
        <v>0</v>
      </c>
      <c r="DW104" s="65">
        <f t="shared" si="89"/>
        <v>0</v>
      </c>
      <c r="DX104" s="65">
        <f t="shared" si="89"/>
        <v>0</v>
      </c>
      <c r="DY104" s="65">
        <f t="shared" ref="DY104:DZ114" si="96">IF(OR(COUNTIFS(U104:AD104,"W/O")&gt;0,COUNTIFS(U104:AD104,"A")&gt;0,COUNTIFS(U104:AD104,"")&gt;0,COUNTIF(U104:AD104,"N/O")),0,1)</f>
        <v>0</v>
      </c>
      <c r="DZ104" s="65">
        <f t="shared" si="96"/>
        <v>0</v>
      </c>
      <c r="EA104" s="65">
        <f t="shared" si="91"/>
        <v>0</v>
      </c>
      <c r="EB104" s="65">
        <f t="shared" si="91"/>
        <v>0</v>
      </c>
      <c r="EC104" s="65">
        <f t="shared" si="91"/>
        <v>0</v>
      </c>
      <c r="ED104" s="65">
        <f t="shared" si="91"/>
        <v>0</v>
      </c>
      <c r="EE104" s="65">
        <f t="shared" si="91"/>
        <v>0</v>
      </c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6"/>
      <c r="FA104" s="152" t="str">
        <f t="shared" si="93"/>
        <v>Non Compliance</v>
      </c>
      <c r="FB104" s="152" t="str">
        <f t="shared" si="71"/>
        <v>Compliance</v>
      </c>
      <c r="FC104" s="152" t="str">
        <f t="shared" si="72"/>
        <v>Compliance</v>
      </c>
      <c r="FD104" s="1">
        <f>VLOOKUP(C104,[2]SALARY!$B$9:$H$110,7,0)</f>
        <v>20</v>
      </c>
      <c r="FE104" s="68">
        <f t="shared" si="83"/>
        <v>0</v>
      </c>
    </row>
    <row r="105" spans="2:161" ht="20.100000000000001" customHeight="1" thickBot="1" x14ac:dyDescent="0.3">
      <c r="B105" s="42">
        <v>92</v>
      </c>
      <c r="C105" s="62">
        <v>6876</v>
      </c>
      <c r="D105" s="60" t="s">
        <v>135</v>
      </c>
      <c r="E105" s="61" t="s">
        <v>118</v>
      </c>
      <c r="F105" s="35"/>
      <c r="G105" s="58" t="s">
        <v>26</v>
      </c>
      <c r="H105" s="58" t="s">
        <v>12</v>
      </c>
      <c r="I105" s="58" t="s">
        <v>12</v>
      </c>
      <c r="J105" s="58" t="s">
        <v>12</v>
      </c>
      <c r="K105" s="58" t="s">
        <v>12</v>
      </c>
      <c r="L105" s="58" t="s">
        <v>12</v>
      </c>
      <c r="M105" s="134" t="s">
        <v>12</v>
      </c>
      <c r="N105" s="58" t="s">
        <v>12</v>
      </c>
      <c r="O105" s="58" t="s">
        <v>26</v>
      </c>
      <c r="P105" s="58" t="s">
        <v>12</v>
      </c>
      <c r="Q105" s="58" t="s">
        <v>12</v>
      </c>
      <c r="R105" s="58" t="s">
        <v>12</v>
      </c>
      <c r="S105" s="58" t="s">
        <v>12</v>
      </c>
      <c r="T105" s="58" t="s">
        <v>26</v>
      </c>
      <c r="U105" s="58" t="s">
        <v>12</v>
      </c>
      <c r="V105" s="58" t="s">
        <v>12</v>
      </c>
      <c r="W105" s="58" t="s">
        <v>12</v>
      </c>
      <c r="X105" s="58" t="s">
        <v>12</v>
      </c>
      <c r="Y105" s="58" t="s">
        <v>12</v>
      </c>
      <c r="Z105" s="58" t="s">
        <v>26</v>
      </c>
      <c r="AA105" s="58" t="s">
        <v>12</v>
      </c>
      <c r="AB105" s="58" t="s">
        <v>26</v>
      </c>
      <c r="AC105" s="59" t="s">
        <v>12</v>
      </c>
      <c r="AD105" s="47" t="s">
        <v>27</v>
      </c>
      <c r="AE105" s="59" t="s">
        <v>12</v>
      </c>
      <c r="AF105" s="59" t="s">
        <v>27</v>
      </c>
      <c r="AG105" s="59" t="s">
        <v>12</v>
      </c>
      <c r="AH105" s="59" t="s">
        <v>27</v>
      </c>
      <c r="AI105" s="59" t="s">
        <v>12</v>
      </c>
      <c r="AJ105" s="59" t="s">
        <v>12</v>
      </c>
      <c r="AK105" s="58"/>
      <c r="AL105" s="59"/>
      <c r="AM105" s="59"/>
      <c r="AN105" s="59"/>
      <c r="AO105" s="59"/>
      <c r="AP105" s="59"/>
      <c r="AQ105" s="59"/>
      <c r="AR105" s="59"/>
      <c r="AS105" s="59"/>
      <c r="AT105" s="59"/>
      <c r="AU105" s="47"/>
      <c r="AV105" s="47"/>
      <c r="AW105" s="48">
        <f t="shared" si="55"/>
        <v>0</v>
      </c>
      <c r="AX105" s="48">
        <f t="shared" si="56"/>
        <v>0</v>
      </c>
      <c r="AY105" s="48">
        <f t="shared" si="57"/>
        <v>22</v>
      </c>
      <c r="AZ105" s="48">
        <f t="shared" si="58"/>
        <v>0</v>
      </c>
      <c r="BA105" s="48">
        <f t="shared" si="59"/>
        <v>0</v>
      </c>
      <c r="BB105" s="48">
        <f t="shared" si="60"/>
        <v>0</v>
      </c>
      <c r="BC105" s="48">
        <f t="shared" si="61"/>
        <v>0</v>
      </c>
      <c r="BD105" s="48">
        <f t="shared" si="62"/>
        <v>0</v>
      </c>
      <c r="BE105" s="48">
        <f t="shared" si="63"/>
        <v>0</v>
      </c>
      <c r="BF105" s="48">
        <f t="shared" si="64"/>
        <v>0</v>
      </c>
      <c r="BG105" s="48">
        <f t="shared" si="65"/>
        <v>0</v>
      </c>
      <c r="BH105" s="48">
        <f t="shared" si="66"/>
        <v>0</v>
      </c>
      <c r="BI105" s="48">
        <f t="shared" si="67"/>
        <v>0</v>
      </c>
      <c r="BJ105" s="48">
        <f t="shared" si="73"/>
        <v>0</v>
      </c>
      <c r="BK105" s="47"/>
      <c r="BL105" s="47"/>
      <c r="BM105" s="48">
        <f t="shared" si="74"/>
        <v>5</v>
      </c>
      <c r="BN105" s="48">
        <f t="shared" si="75"/>
        <v>3</v>
      </c>
      <c r="BO105" s="49">
        <f t="shared" si="76"/>
        <v>22</v>
      </c>
      <c r="BP105" s="50">
        <f t="shared" si="68"/>
        <v>30</v>
      </c>
      <c r="BQ105" s="51">
        <f t="shared" si="94"/>
        <v>0</v>
      </c>
      <c r="BR105" s="51">
        <f t="shared" si="95"/>
        <v>0</v>
      </c>
      <c r="BS105" s="63"/>
      <c r="BU105" s="53">
        <f t="shared" si="88"/>
        <v>0</v>
      </c>
      <c r="BV105" s="54">
        <f t="shared" si="88"/>
        <v>1</v>
      </c>
      <c r="BW105" s="54">
        <f t="shared" si="88"/>
        <v>0</v>
      </c>
      <c r="BX105" s="54">
        <f t="shared" si="88"/>
        <v>0</v>
      </c>
      <c r="BY105" s="54">
        <f t="shared" si="88"/>
        <v>0</v>
      </c>
      <c r="BZ105" s="54">
        <f t="shared" si="88"/>
        <v>0</v>
      </c>
      <c r="CA105" s="54">
        <f t="shared" si="88"/>
        <v>0</v>
      </c>
      <c r="CB105" s="54">
        <f t="shared" si="88"/>
        <v>0</v>
      </c>
      <c r="CC105" s="54">
        <f t="shared" si="88"/>
        <v>0</v>
      </c>
      <c r="CD105" s="54"/>
      <c r="CE105" s="54">
        <f t="shared" si="88"/>
        <v>0</v>
      </c>
      <c r="CF105" s="54">
        <f t="shared" si="88"/>
        <v>0</v>
      </c>
      <c r="CG105" s="54"/>
      <c r="CH105" s="54">
        <f t="shared" si="88"/>
        <v>0</v>
      </c>
      <c r="CI105" s="54">
        <f t="shared" si="88"/>
        <v>0</v>
      </c>
      <c r="CJ105" s="54">
        <f t="shared" si="88"/>
        <v>0</v>
      </c>
      <c r="CK105" s="54">
        <f t="shared" si="90"/>
        <v>0</v>
      </c>
      <c r="CL105" s="54">
        <f t="shared" si="90"/>
        <v>0</v>
      </c>
      <c r="CM105" s="54">
        <f t="shared" si="90"/>
        <v>0</v>
      </c>
      <c r="CN105" s="54">
        <f t="shared" si="90"/>
        <v>0</v>
      </c>
      <c r="CO105" s="54">
        <f t="shared" si="90"/>
        <v>0</v>
      </c>
      <c r="CP105" s="54">
        <f t="shared" si="90"/>
        <v>0</v>
      </c>
      <c r="CQ105" s="54">
        <f t="shared" si="90"/>
        <v>1</v>
      </c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5"/>
      <c r="DK105" s="64">
        <f t="shared" ref="DK105:DW115" si="97">IF(OR(COUNTIFS(G105:P105,"W/O")&gt;0,COUNTIFS(G105:P105,"A")&gt;0,COUNTIFS(G105:P105,"")&gt;0,COUNTIF(G105:P105,"N/O")),0,1)</f>
        <v>0</v>
      </c>
      <c r="DL105" s="65">
        <f t="shared" si="97"/>
        <v>0</v>
      </c>
      <c r="DM105" s="65">
        <f t="shared" si="97"/>
        <v>0</v>
      </c>
      <c r="DN105" s="65">
        <f t="shared" si="97"/>
        <v>0</v>
      </c>
      <c r="DO105" s="65">
        <f t="shared" si="97"/>
        <v>0</v>
      </c>
      <c r="DP105" s="65">
        <f t="shared" si="89"/>
        <v>0</v>
      </c>
      <c r="DQ105" s="65">
        <f t="shared" si="89"/>
        <v>0</v>
      </c>
      <c r="DR105" s="65">
        <f t="shared" si="89"/>
        <v>0</v>
      </c>
      <c r="DS105" s="65">
        <f t="shared" si="89"/>
        <v>0</v>
      </c>
      <c r="DT105" s="65">
        <f t="shared" si="89"/>
        <v>0</v>
      </c>
      <c r="DU105" s="65">
        <f t="shared" si="89"/>
        <v>0</v>
      </c>
      <c r="DV105" s="65">
        <f t="shared" si="89"/>
        <v>0</v>
      </c>
      <c r="DW105" s="65">
        <f t="shared" si="89"/>
        <v>0</v>
      </c>
      <c r="DX105" s="65">
        <f t="shared" ref="DX105:DX107" si="98">IF(OR(COUNTIFS(T105:AC105,"W/O")&gt;0,COUNTIFS(T105:AC105,"A")&gt;0,COUNTIFS(T105:AC105,"")&gt;0,COUNTIF(T105:AC105,"N/O")),0,1)</f>
        <v>0</v>
      </c>
      <c r="DY105" s="65">
        <f t="shared" si="96"/>
        <v>0</v>
      </c>
      <c r="DZ105" s="65">
        <f t="shared" si="96"/>
        <v>0</v>
      </c>
      <c r="EA105" s="65">
        <f t="shared" si="91"/>
        <v>0</v>
      </c>
      <c r="EB105" s="65">
        <f t="shared" si="91"/>
        <v>0</v>
      </c>
      <c r="EC105" s="65">
        <f t="shared" si="91"/>
        <v>0</v>
      </c>
      <c r="ED105" s="65">
        <f t="shared" si="91"/>
        <v>0</v>
      </c>
      <c r="EE105" s="65">
        <f t="shared" si="91"/>
        <v>0</v>
      </c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6"/>
      <c r="FA105" s="56" t="str">
        <f t="shared" ref="FA105" si="99">IF(SUM(BU105:DI105)&gt;0,"Non Compliance","Compliance")</f>
        <v>Non Compliance</v>
      </c>
      <c r="FB105" s="56" t="str">
        <f t="shared" si="71"/>
        <v>Compliance</v>
      </c>
      <c r="FC105" s="56" t="str">
        <f t="shared" si="72"/>
        <v>Compliance</v>
      </c>
      <c r="FD105" s="1">
        <f>VLOOKUP(C105,[2]SALARY!$B$9:$H$110,7,0)</f>
        <v>22</v>
      </c>
      <c r="FE105" s="68">
        <f t="shared" si="83"/>
        <v>0</v>
      </c>
    </row>
    <row r="106" spans="2:161" ht="20.100000000000001" customHeight="1" thickBot="1" x14ac:dyDescent="0.3">
      <c r="B106" s="42">
        <v>93</v>
      </c>
      <c r="C106" s="62">
        <v>6895</v>
      </c>
      <c r="D106" s="60" t="s">
        <v>137</v>
      </c>
      <c r="E106" s="61" t="s">
        <v>118</v>
      </c>
      <c r="F106" s="35"/>
      <c r="G106" s="125" t="s">
        <v>10</v>
      </c>
      <c r="H106" s="58" t="s">
        <v>10</v>
      </c>
      <c r="I106" s="125" t="s">
        <v>10</v>
      </c>
      <c r="J106" s="58" t="s">
        <v>10</v>
      </c>
      <c r="K106" s="58" t="s">
        <v>10</v>
      </c>
      <c r="L106" s="121" t="s">
        <v>10</v>
      </c>
      <c r="M106" s="58" t="s">
        <v>26</v>
      </c>
      <c r="N106" s="58" t="s">
        <v>12</v>
      </c>
      <c r="O106" s="58" t="s">
        <v>11</v>
      </c>
      <c r="P106" s="58" t="s">
        <v>12</v>
      </c>
      <c r="Q106" s="58" t="s">
        <v>26</v>
      </c>
      <c r="R106" s="58" t="s">
        <v>12</v>
      </c>
      <c r="S106" s="58" t="s">
        <v>12</v>
      </c>
      <c r="T106" s="58" t="s">
        <v>12</v>
      </c>
      <c r="U106" s="58" t="s">
        <v>12</v>
      </c>
      <c r="V106" s="58" t="s">
        <v>11</v>
      </c>
      <c r="W106" s="58" t="s">
        <v>11</v>
      </c>
      <c r="X106" s="58" t="s">
        <v>11</v>
      </c>
      <c r="Y106" s="58" t="s">
        <v>26</v>
      </c>
      <c r="Z106" s="58" t="s">
        <v>11</v>
      </c>
      <c r="AA106" s="58" t="s">
        <v>27</v>
      </c>
      <c r="AB106" s="58" t="s">
        <v>11</v>
      </c>
      <c r="AC106" s="58" t="s">
        <v>11</v>
      </c>
      <c r="AD106" s="47" t="s">
        <v>27</v>
      </c>
      <c r="AE106" s="59" t="s">
        <v>11</v>
      </c>
      <c r="AF106" s="59" t="s">
        <v>10</v>
      </c>
      <c r="AG106" s="59" t="s">
        <v>26</v>
      </c>
      <c r="AH106" s="59" t="s">
        <v>27</v>
      </c>
      <c r="AI106" s="59" t="s">
        <v>10</v>
      </c>
      <c r="AJ106" s="59" t="s">
        <v>10</v>
      </c>
      <c r="AK106" s="58"/>
      <c r="AL106" s="59"/>
      <c r="AM106" s="59"/>
      <c r="AN106" s="59"/>
      <c r="AO106" s="59"/>
      <c r="AP106" s="59"/>
      <c r="AQ106" s="59"/>
      <c r="AR106" s="59"/>
      <c r="AS106" s="59"/>
      <c r="AT106" s="59"/>
      <c r="AU106" s="47"/>
      <c r="AV106" s="47"/>
      <c r="AW106" s="48">
        <f t="shared" si="55"/>
        <v>9</v>
      </c>
      <c r="AX106" s="48">
        <f t="shared" si="56"/>
        <v>8</v>
      </c>
      <c r="AY106" s="48">
        <f t="shared" si="57"/>
        <v>6</v>
      </c>
      <c r="AZ106" s="48">
        <f t="shared" si="58"/>
        <v>0</v>
      </c>
      <c r="BA106" s="48">
        <f t="shared" si="59"/>
        <v>0</v>
      </c>
      <c r="BB106" s="48">
        <f t="shared" si="60"/>
        <v>0</v>
      </c>
      <c r="BC106" s="48">
        <f t="shared" si="61"/>
        <v>0</v>
      </c>
      <c r="BD106" s="48">
        <f t="shared" si="62"/>
        <v>0</v>
      </c>
      <c r="BE106" s="48">
        <f t="shared" si="63"/>
        <v>0</v>
      </c>
      <c r="BF106" s="48">
        <f t="shared" si="64"/>
        <v>0</v>
      </c>
      <c r="BG106" s="48">
        <f t="shared" si="65"/>
        <v>0</v>
      </c>
      <c r="BH106" s="48">
        <f t="shared" si="66"/>
        <v>0</v>
      </c>
      <c r="BI106" s="48">
        <f t="shared" si="67"/>
        <v>0</v>
      </c>
      <c r="BJ106" s="48">
        <f t="shared" si="73"/>
        <v>0</v>
      </c>
      <c r="BK106" s="47"/>
      <c r="BL106" s="47"/>
      <c r="BM106" s="48">
        <f t="shared" si="74"/>
        <v>4</v>
      </c>
      <c r="BN106" s="48">
        <f t="shared" si="75"/>
        <v>3</v>
      </c>
      <c r="BO106" s="49">
        <f t="shared" si="76"/>
        <v>23</v>
      </c>
      <c r="BP106" s="51">
        <f t="shared" si="68"/>
        <v>30</v>
      </c>
      <c r="BQ106" s="51">
        <f t="shared" si="94"/>
        <v>0</v>
      </c>
      <c r="BR106" s="51">
        <f t="shared" si="95"/>
        <v>0</v>
      </c>
      <c r="BS106" s="63"/>
      <c r="BU106" s="53">
        <f t="shared" si="88"/>
        <v>0</v>
      </c>
      <c r="BV106" s="54">
        <f t="shared" si="88"/>
        <v>0</v>
      </c>
      <c r="BW106" s="54">
        <f t="shared" si="88"/>
        <v>0</v>
      </c>
      <c r="BX106" s="54">
        <f t="shared" ref="BX106:CA115" si="100">IF(OR(COUNTIFS(J106:P106,"W/O")&gt;0,COUNTIFS(J106:P106,"")&gt;0),0,1)</f>
        <v>0</v>
      </c>
      <c r="BY106" s="54">
        <f t="shared" si="100"/>
        <v>0</v>
      </c>
      <c r="BZ106" s="54">
        <f t="shared" si="88"/>
        <v>0</v>
      </c>
      <c r="CA106" s="54">
        <f t="shared" si="88"/>
        <v>0</v>
      </c>
      <c r="CB106" s="54">
        <f t="shared" si="88"/>
        <v>0</v>
      </c>
      <c r="CC106" s="54">
        <f t="shared" si="88"/>
        <v>0</v>
      </c>
      <c r="CD106" s="54"/>
      <c r="CE106" s="54">
        <f t="shared" si="88"/>
        <v>0</v>
      </c>
      <c r="CF106" s="54">
        <f t="shared" si="88"/>
        <v>1</v>
      </c>
      <c r="CG106" s="54"/>
      <c r="CH106" s="54">
        <f t="shared" si="88"/>
        <v>0</v>
      </c>
      <c r="CI106" s="54">
        <f t="shared" si="88"/>
        <v>0</v>
      </c>
      <c r="CJ106" s="54">
        <f t="shared" si="88"/>
        <v>0</v>
      </c>
      <c r="CK106" s="54">
        <f t="shared" si="90"/>
        <v>0</v>
      </c>
      <c r="CL106" s="54">
        <f t="shared" si="90"/>
        <v>0</v>
      </c>
      <c r="CM106" s="54">
        <f t="shared" si="90"/>
        <v>0</v>
      </c>
      <c r="CN106" s="54">
        <f t="shared" si="90"/>
        <v>1</v>
      </c>
      <c r="CO106" s="54">
        <f t="shared" si="90"/>
        <v>0</v>
      </c>
      <c r="CP106" s="54">
        <f t="shared" si="90"/>
        <v>0</v>
      </c>
      <c r="CQ106" s="54">
        <f t="shared" si="90"/>
        <v>0</v>
      </c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5"/>
      <c r="DK106" s="64">
        <f t="shared" si="97"/>
        <v>0</v>
      </c>
      <c r="DL106" s="65">
        <f t="shared" si="97"/>
        <v>0</v>
      </c>
      <c r="DM106" s="65">
        <f t="shared" si="97"/>
        <v>0</v>
      </c>
      <c r="DN106" s="65">
        <f t="shared" si="97"/>
        <v>0</v>
      </c>
      <c r="DO106" s="65">
        <f t="shared" si="97"/>
        <v>0</v>
      </c>
      <c r="DP106" s="65">
        <f t="shared" si="89"/>
        <v>0</v>
      </c>
      <c r="DQ106" s="65">
        <f t="shared" si="89"/>
        <v>0</v>
      </c>
      <c r="DR106" s="65">
        <f t="shared" si="89"/>
        <v>0</v>
      </c>
      <c r="DS106" s="65">
        <f t="shared" si="89"/>
        <v>0</v>
      </c>
      <c r="DT106" s="65">
        <f t="shared" si="89"/>
        <v>0</v>
      </c>
      <c r="DU106" s="65">
        <f t="shared" si="89"/>
        <v>0</v>
      </c>
      <c r="DV106" s="65">
        <f t="shared" si="89"/>
        <v>0</v>
      </c>
      <c r="DW106" s="65">
        <f t="shared" si="89"/>
        <v>0</v>
      </c>
      <c r="DX106" s="65">
        <f t="shared" si="98"/>
        <v>0</v>
      </c>
      <c r="DY106" s="65">
        <f t="shared" si="96"/>
        <v>0</v>
      </c>
      <c r="DZ106" s="65">
        <f t="shared" si="96"/>
        <v>0</v>
      </c>
      <c r="EA106" s="65">
        <f t="shared" si="91"/>
        <v>0</v>
      </c>
      <c r="EB106" s="65">
        <f t="shared" si="91"/>
        <v>0</v>
      </c>
      <c r="EC106" s="65">
        <f t="shared" si="91"/>
        <v>0</v>
      </c>
      <c r="ED106" s="65">
        <f t="shared" si="91"/>
        <v>0</v>
      </c>
      <c r="EE106" s="65">
        <f t="shared" si="91"/>
        <v>0</v>
      </c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6"/>
      <c r="FA106" s="56" t="str">
        <f t="shared" ref="FA106" si="101">IF(SUM(BU106:DI106)&gt;0,"Non Compliance","Compliance")</f>
        <v>Non Compliance</v>
      </c>
      <c r="FB106" s="56" t="str">
        <f t="shared" si="71"/>
        <v>Compliance</v>
      </c>
      <c r="FC106" s="56" t="str">
        <f t="shared" si="72"/>
        <v>Compliance</v>
      </c>
      <c r="FD106" s="1">
        <f>VLOOKUP(C106,[2]SALARY!$B$9:$H$110,7,0)</f>
        <v>23</v>
      </c>
      <c r="FE106" s="68">
        <f t="shared" si="83"/>
        <v>0</v>
      </c>
    </row>
    <row r="107" spans="2:161" ht="20.100000000000001" customHeight="1" thickBot="1" x14ac:dyDescent="0.3">
      <c r="B107" s="42">
        <v>94</v>
      </c>
      <c r="C107" s="62">
        <v>6919</v>
      </c>
      <c r="D107" s="60" t="s">
        <v>138</v>
      </c>
      <c r="E107" s="61" t="s">
        <v>118</v>
      </c>
      <c r="F107" s="35"/>
      <c r="G107" s="125" t="s">
        <v>10</v>
      </c>
      <c r="H107" s="58" t="s">
        <v>11</v>
      </c>
      <c r="I107" s="58" t="s">
        <v>12</v>
      </c>
      <c r="J107" s="58" t="s">
        <v>12</v>
      </c>
      <c r="K107" s="58" t="s">
        <v>12</v>
      </c>
      <c r="L107" s="125" t="s">
        <v>11</v>
      </c>
      <c r="M107" s="58" t="s">
        <v>12</v>
      </c>
      <c r="N107" s="58" t="s">
        <v>26</v>
      </c>
      <c r="O107" s="134" t="s">
        <v>12</v>
      </c>
      <c r="P107" s="134" t="s">
        <v>11</v>
      </c>
      <c r="Q107" s="58" t="s">
        <v>11</v>
      </c>
      <c r="R107" s="58" t="s">
        <v>11</v>
      </c>
      <c r="S107" s="58" t="s">
        <v>11</v>
      </c>
      <c r="T107" s="58" t="s">
        <v>26</v>
      </c>
      <c r="U107" s="58" t="s">
        <v>12</v>
      </c>
      <c r="V107" s="58" t="s">
        <v>12</v>
      </c>
      <c r="W107" s="58" t="s">
        <v>12</v>
      </c>
      <c r="X107" s="58" t="s">
        <v>12</v>
      </c>
      <c r="Y107" s="58" t="s">
        <v>26</v>
      </c>
      <c r="Z107" s="58" t="s">
        <v>12</v>
      </c>
      <c r="AA107" s="58" t="s">
        <v>27</v>
      </c>
      <c r="AB107" s="58" t="s">
        <v>12</v>
      </c>
      <c r="AC107" s="58" t="s">
        <v>12</v>
      </c>
      <c r="AD107" s="47" t="s">
        <v>12</v>
      </c>
      <c r="AE107" s="59" t="s">
        <v>12</v>
      </c>
      <c r="AF107" s="59" t="s">
        <v>26</v>
      </c>
      <c r="AG107" s="59" t="s">
        <v>11</v>
      </c>
      <c r="AH107" s="59" t="s">
        <v>11</v>
      </c>
      <c r="AI107" s="59" t="s">
        <v>11</v>
      </c>
      <c r="AJ107" s="59" t="s">
        <v>11</v>
      </c>
      <c r="AK107" s="58"/>
      <c r="AL107" s="59"/>
      <c r="AM107" s="59"/>
      <c r="AN107" s="59"/>
      <c r="AO107" s="59"/>
      <c r="AP107" s="59"/>
      <c r="AQ107" s="59"/>
      <c r="AR107" s="59"/>
      <c r="AS107" s="59"/>
      <c r="AT107" s="59"/>
      <c r="AU107" s="47"/>
      <c r="AV107" s="47"/>
      <c r="AW107" s="48">
        <f t="shared" si="55"/>
        <v>1</v>
      </c>
      <c r="AX107" s="48">
        <f t="shared" si="56"/>
        <v>10</v>
      </c>
      <c r="AY107" s="48">
        <f t="shared" si="57"/>
        <v>14</v>
      </c>
      <c r="AZ107" s="48">
        <f t="shared" si="58"/>
        <v>0</v>
      </c>
      <c r="BA107" s="48">
        <f t="shared" si="59"/>
        <v>0</v>
      </c>
      <c r="BB107" s="48">
        <f t="shared" si="60"/>
        <v>0</v>
      </c>
      <c r="BC107" s="48">
        <f t="shared" si="61"/>
        <v>0</v>
      </c>
      <c r="BD107" s="48">
        <f t="shared" si="62"/>
        <v>0</v>
      </c>
      <c r="BE107" s="48">
        <f t="shared" si="63"/>
        <v>0</v>
      </c>
      <c r="BF107" s="48">
        <f t="shared" si="64"/>
        <v>0</v>
      </c>
      <c r="BG107" s="48">
        <f t="shared" si="65"/>
        <v>0</v>
      </c>
      <c r="BH107" s="48">
        <f t="shared" si="66"/>
        <v>0</v>
      </c>
      <c r="BI107" s="48">
        <f t="shared" si="67"/>
        <v>0</v>
      </c>
      <c r="BJ107" s="48">
        <f t="shared" si="73"/>
        <v>0</v>
      </c>
      <c r="BK107" s="47"/>
      <c r="BL107" s="47"/>
      <c r="BM107" s="48">
        <f t="shared" si="74"/>
        <v>4</v>
      </c>
      <c r="BN107" s="48">
        <f t="shared" si="75"/>
        <v>1</v>
      </c>
      <c r="BO107" s="49">
        <f t="shared" si="76"/>
        <v>25</v>
      </c>
      <c r="BP107" s="50">
        <f t="shared" si="68"/>
        <v>30</v>
      </c>
      <c r="BQ107" s="51">
        <f t="shared" si="94"/>
        <v>0</v>
      </c>
      <c r="BR107" s="51">
        <f t="shared" si="95"/>
        <v>0</v>
      </c>
      <c r="BS107" s="63"/>
      <c r="BU107" s="53">
        <f t="shared" ref="BU107:BW115" si="102">IF(OR(COUNTIFS(G107:M107,"W/O")&gt;0,COUNTIFS(G107:M107,"")&gt;0),0,1)</f>
        <v>1</v>
      </c>
      <c r="BV107" s="54">
        <f t="shared" si="102"/>
        <v>0</v>
      </c>
      <c r="BW107" s="54">
        <f t="shared" si="102"/>
        <v>0</v>
      </c>
      <c r="BX107" s="54">
        <f t="shared" si="100"/>
        <v>0</v>
      </c>
      <c r="BY107" s="54">
        <f t="shared" si="100"/>
        <v>0</v>
      </c>
      <c r="BZ107" s="54">
        <f t="shared" si="88"/>
        <v>0</v>
      </c>
      <c r="CA107" s="54">
        <f t="shared" si="88"/>
        <v>0</v>
      </c>
      <c r="CB107" s="54">
        <f t="shared" ref="CB107:CC115" si="103">IF(OR(COUNTIFS(N107:T107,"W/O")&gt;0,COUNTIFS(N107:T107,"")&gt;0),0,1)</f>
        <v>0</v>
      </c>
      <c r="CC107" s="54">
        <f t="shared" si="103"/>
        <v>0</v>
      </c>
      <c r="CD107" s="54"/>
      <c r="CE107" s="54">
        <f t="shared" si="88"/>
        <v>0</v>
      </c>
      <c r="CF107" s="54">
        <f t="shared" si="88"/>
        <v>0</v>
      </c>
      <c r="CG107" s="54"/>
      <c r="CH107" s="54">
        <f t="shared" si="88"/>
        <v>0</v>
      </c>
      <c r="CI107" s="54">
        <f t="shared" ref="CI107:CJ115" si="104">IF(OR(COUNTIFS(U107:AA107,"W/O")&gt;0,COUNTIFS(U107:AA107,"")&gt;0),0,1)</f>
        <v>0</v>
      </c>
      <c r="CJ107" s="54">
        <f t="shared" si="104"/>
        <v>0</v>
      </c>
      <c r="CK107" s="54">
        <f t="shared" si="90"/>
        <v>0</v>
      </c>
      <c r="CL107" s="54">
        <f t="shared" si="90"/>
        <v>0</v>
      </c>
      <c r="CM107" s="54">
        <f t="shared" si="90"/>
        <v>0</v>
      </c>
      <c r="CN107" s="54">
        <f t="shared" si="90"/>
        <v>0</v>
      </c>
      <c r="CO107" s="54">
        <f t="shared" si="90"/>
        <v>0</v>
      </c>
      <c r="CP107" s="54">
        <f t="shared" si="90"/>
        <v>0</v>
      </c>
      <c r="CQ107" s="54">
        <f t="shared" si="90"/>
        <v>0</v>
      </c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5"/>
      <c r="DK107" s="64">
        <f t="shared" si="97"/>
        <v>0</v>
      </c>
      <c r="DL107" s="65">
        <f t="shared" si="97"/>
        <v>0</v>
      </c>
      <c r="DM107" s="65">
        <f t="shared" si="97"/>
        <v>0</v>
      </c>
      <c r="DN107" s="65">
        <f t="shared" si="97"/>
        <v>0</v>
      </c>
      <c r="DO107" s="65">
        <f t="shared" si="97"/>
        <v>0</v>
      </c>
      <c r="DP107" s="65">
        <f t="shared" si="89"/>
        <v>0</v>
      </c>
      <c r="DQ107" s="65">
        <f t="shared" si="89"/>
        <v>0</v>
      </c>
      <c r="DR107" s="65">
        <f t="shared" si="89"/>
        <v>0</v>
      </c>
      <c r="DS107" s="65">
        <f t="shared" si="89"/>
        <v>0</v>
      </c>
      <c r="DT107" s="65">
        <f t="shared" si="89"/>
        <v>0</v>
      </c>
      <c r="DU107" s="65">
        <f t="shared" si="89"/>
        <v>0</v>
      </c>
      <c r="DV107" s="65">
        <f t="shared" si="89"/>
        <v>0</v>
      </c>
      <c r="DW107" s="65">
        <f t="shared" si="89"/>
        <v>0</v>
      </c>
      <c r="DX107" s="65">
        <f t="shared" si="98"/>
        <v>0</v>
      </c>
      <c r="DY107" s="65">
        <f t="shared" si="96"/>
        <v>0</v>
      </c>
      <c r="DZ107" s="65">
        <f t="shared" si="96"/>
        <v>0</v>
      </c>
      <c r="EA107" s="65">
        <f t="shared" si="91"/>
        <v>0</v>
      </c>
      <c r="EB107" s="65">
        <f t="shared" si="91"/>
        <v>0</v>
      </c>
      <c r="EC107" s="65">
        <f t="shared" si="91"/>
        <v>0</v>
      </c>
      <c r="ED107" s="65">
        <f t="shared" si="91"/>
        <v>0</v>
      </c>
      <c r="EE107" s="65">
        <f t="shared" si="91"/>
        <v>0</v>
      </c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6"/>
      <c r="FA107" s="56" t="str">
        <f t="shared" ref="FA107:FA108" si="105">IF(SUM(BU107:DI107)&gt;0,"Non Compliance","Compliance")</f>
        <v>Non Compliance</v>
      </c>
      <c r="FB107" s="56" t="str">
        <f t="shared" si="71"/>
        <v>Compliance</v>
      </c>
      <c r="FC107" s="56" t="str">
        <f t="shared" si="72"/>
        <v>Compliance</v>
      </c>
      <c r="FD107" s="1">
        <f>VLOOKUP(C107,[2]SALARY!$B$9:$H$110,7,0)</f>
        <v>25</v>
      </c>
      <c r="FE107" s="68">
        <f t="shared" si="83"/>
        <v>0</v>
      </c>
    </row>
    <row r="108" spans="2:161" ht="20.100000000000001" customHeight="1" thickBot="1" x14ac:dyDescent="0.3">
      <c r="B108" s="42">
        <v>95</v>
      </c>
      <c r="C108" s="62">
        <v>6920</v>
      </c>
      <c r="D108" s="60" t="s">
        <v>139</v>
      </c>
      <c r="E108" s="61" t="s">
        <v>118</v>
      </c>
      <c r="F108" s="35"/>
      <c r="G108" s="58" t="s">
        <v>27</v>
      </c>
      <c r="H108" s="58" t="s">
        <v>10</v>
      </c>
      <c r="I108" s="58" t="s">
        <v>11</v>
      </c>
      <c r="J108" s="58" t="s">
        <v>10</v>
      </c>
      <c r="K108" s="58" t="s">
        <v>10</v>
      </c>
      <c r="L108" s="125" t="s">
        <v>11</v>
      </c>
      <c r="M108" s="58" t="s">
        <v>11</v>
      </c>
      <c r="N108" s="58" t="s">
        <v>26</v>
      </c>
      <c r="O108" s="58" t="s">
        <v>11</v>
      </c>
      <c r="P108" s="134" t="s">
        <v>11</v>
      </c>
      <c r="Q108" s="58" t="s">
        <v>11</v>
      </c>
      <c r="R108" s="58" t="s">
        <v>11</v>
      </c>
      <c r="S108" s="58" t="s">
        <v>11</v>
      </c>
      <c r="T108" s="121" t="s">
        <v>11</v>
      </c>
      <c r="U108" s="58" t="s">
        <v>11</v>
      </c>
      <c r="V108" s="58" t="s">
        <v>10</v>
      </c>
      <c r="W108" s="58" t="s">
        <v>10</v>
      </c>
      <c r="X108" s="58" t="s">
        <v>10</v>
      </c>
      <c r="Y108" s="58" t="s">
        <v>26</v>
      </c>
      <c r="Z108" s="58" t="s">
        <v>27</v>
      </c>
      <c r="AA108" s="58" t="s">
        <v>10</v>
      </c>
      <c r="AB108" s="58" t="s">
        <v>27</v>
      </c>
      <c r="AC108" s="58" t="s">
        <v>27</v>
      </c>
      <c r="AD108" s="47" t="s">
        <v>10</v>
      </c>
      <c r="AE108" s="59" t="s">
        <v>10</v>
      </c>
      <c r="AF108" s="59" t="s">
        <v>12</v>
      </c>
      <c r="AG108" s="59" t="s">
        <v>26</v>
      </c>
      <c r="AH108" s="59" t="s">
        <v>27</v>
      </c>
      <c r="AI108" s="59" t="s">
        <v>27</v>
      </c>
      <c r="AJ108" s="59" t="s">
        <v>12</v>
      </c>
      <c r="AK108" s="58"/>
      <c r="AL108" s="59"/>
      <c r="AM108" s="59"/>
      <c r="AN108" s="59"/>
      <c r="AO108" s="59"/>
      <c r="AP108" s="59"/>
      <c r="AQ108" s="59"/>
      <c r="AR108" s="59"/>
      <c r="AS108" s="59"/>
      <c r="AT108" s="59"/>
      <c r="AU108" s="47"/>
      <c r="AV108" s="47"/>
      <c r="AW108" s="48">
        <f t="shared" si="55"/>
        <v>9</v>
      </c>
      <c r="AX108" s="48">
        <f t="shared" si="56"/>
        <v>10</v>
      </c>
      <c r="AY108" s="48">
        <f t="shared" si="57"/>
        <v>2</v>
      </c>
      <c r="AZ108" s="48">
        <f t="shared" si="58"/>
        <v>0</v>
      </c>
      <c r="BA108" s="48">
        <f t="shared" si="59"/>
        <v>0</v>
      </c>
      <c r="BB108" s="48">
        <f t="shared" si="60"/>
        <v>0</v>
      </c>
      <c r="BC108" s="48">
        <f t="shared" si="61"/>
        <v>0</v>
      </c>
      <c r="BD108" s="48">
        <f t="shared" si="62"/>
        <v>0</v>
      </c>
      <c r="BE108" s="48">
        <f t="shared" si="63"/>
        <v>0</v>
      </c>
      <c r="BF108" s="48">
        <f t="shared" si="64"/>
        <v>0</v>
      </c>
      <c r="BG108" s="48">
        <f t="shared" si="65"/>
        <v>0</v>
      </c>
      <c r="BH108" s="48">
        <f t="shared" si="66"/>
        <v>0</v>
      </c>
      <c r="BI108" s="48">
        <f t="shared" si="67"/>
        <v>0</v>
      </c>
      <c r="BJ108" s="48">
        <f t="shared" si="73"/>
        <v>0</v>
      </c>
      <c r="BK108" s="47"/>
      <c r="BL108" s="47"/>
      <c r="BM108" s="48">
        <f t="shared" si="74"/>
        <v>3</v>
      </c>
      <c r="BN108" s="48">
        <f t="shared" si="75"/>
        <v>6</v>
      </c>
      <c r="BO108" s="49">
        <f t="shared" si="76"/>
        <v>21</v>
      </c>
      <c r="BP108" s="49">
        <f t="shared" si="68"/>
        <v>30</v>
      </c>
      <c r="BQ108" s="51">
        <f t="shared" si="94"/>
        <v>0</v>
      </c>
      <c r="BR108" s="51">
        <f t="shared" si="95"/>
        <v>0</v>
      </c>
      <c r="BS108" s="63"/>
      <c r="BU108" s="53">
        <f t="shared" si="102"/>
        <v>1</v>
      </c>
      <c r="BV108" s="54">
        <f t="shared" si="102"/>
        <v>0</v>
      </c>
      <c r="BW108" s="54">
        <f t="shared" si="102"/>
        <v>0</v>
      </c>
      <c r="BX108" s="54">
        <f t="shared" si="100"/>
        <v>0</v>
      </c>
      <c r="BY108" s="54">
        <f t="shared" si="100"/>
        <v>0</v>
      </c>
      <c r="BZ108" s="54">
        <f t="shared" si="100"/>
        <v>0</v>
      </c>
      <c r="CA108" s="54">
        <f t="shared" si="100"/>
        <v>0</v>
      </c>
      <c r="CB108" s="54">
        <f t="shared" si="103"/>
        <v>0</v>
      </c>
      <c r="CC108" s="54">
        <f t="shared" si="103"/>
        <v>1</v>
      </c>
      <c r="CD108" s="54"/>
      <c r="CE108" s="54">
        <f t="shared" ref="CE108:CF115" si="106">IF(OR(COUNTIFS(Q108:W108,"W/O")&gt;0,COUNTIFS(Q108:W108,"")&gt;0),0,1)</f>
        <v>1</v>
      </c>
      <c r="CF108" s="54">
        <f t="shared" si="106"/>
        <v>1</v>
      </c>
      <c r="CG108" s="54"/>
      <c r="CH108" s="54">
        <f t="shared" ref="CH108:CH115" si="107">IF(OR(COUNTIFS(T108:Z108,"W/O")&gt;0,COUNTIFS(T108:Z108,"")&gt;0),0,1)</f>
        <v>0</v>
      </c>
      <c r="CI108" s="54">
        <f t="shared" si="104"/>
        <v>0</v>
      </c>
      <c r="CJ108" s="54">
        <f t="shared" si="104"/>
        <v>0</v>
      </c>
      <c r="CK108" s="54"/>
      <c r="CL108" s="54"/>
      <c r="CM108" s="54">
        <f t="shared" si="90"/>
        <v>0</v>
      </c>
      <c r="CN108" s="54">
        <f t="shared" si="90"/>
        <v>1</v>
      </c>
      <c r="CO108" s="54">
        <f t="shared" si="90"/>
        <v>0</v>
      </c>
      <c r="CP108" s="54">
        <f t="shared" si="90"/>
        <v>0</v>
      </c>
      <c r="CQ108" s="54">
        <f t="shared" si="90"/>
        <v>0</v>
      </c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5"/>
      <c r="DK108" s="64">
        <f t="shared" si="97"/>
        <v>0</v>
      </c>
      <c r="DL108" s="65">
        <f t="shared" si="97"/>
        <v>0</v>
      </c>
      <c r="DM108" s="65">
        <f t="shared" si="97"/>
        <v>0</v>
      </c>
      <c r="DN108" s="65">
        <f t="shared" si="97"/>
        <v>0</v>
      </c>
      <c r="DO108" s="65">
        <f t="shared" si="97"/>
        <v>0</v>
      </c>
      <c r="DP108" s="65">
        <f t="shared" si="97"/>
        <v>0</v>
      </c>
      <c r="DQ108" s="65">
        <f t="shared" si="97"/>
        <v>0</v>
      </c>
      <c r="DR108" s="65">
        <f t="shared" si="97"/>
        <v>0</v>
      </c>
      <c r="DS108" s="65">
        <f t="shared" si="97"/>
        <v>1</v>
      </c>
      <c r="DT108" s="65">
        <f t="shared" si="97"/>
        <v>0</v>
      </c>
      <c r="DU108" s="65">
        <f t="shared" si="97"/>
        <v>0</v>
      </c>
      <c r="DV108" s="65">
        <f t="shared" si="97"/>
        <v>0</v>
      </c>
      <c r="DW108" s="65">
        <f t="shared" si="97"/>
        <v>0</v>
      </c>
      <c r="DX108" s="65"/>
      <c r="DY108" s="65"/>
      <c r="DZ108" s="65">
        <f t="shared" si="96"/>
        <v>0</v>
      </c>
      <c r="EA108" s="65">
        <f t="shared" si="91"/>
        <v>0</v>
      </c>
      <c r="EB108" s="65">
        <f t="shared" si="91"/>
        <v>0</v>
      </c>
      <c r="EC108" s="65">
        <f t="shared" si="91"/>
        <v>0</v>
      </c>
      <c r="ED108" s="65">
        <f t="shared" si="91"/>
        <v>0</v>
      </c>
      <c r="EE108" s="65">
        <f t="shared" si="91"/>
        <v>0</v>
      </c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6"/>
      <c r="FA108" s="56" t="str">
        <f t="shared" si="105"/>
        <v>Non Compliance</v>
      </c>
      <c r="FB108" s="56" t="str">
        <f t="shared" si="71"/>
        <v>Non Compliance</v>
      </c>
      <c r="FC108" s="56" t="str">
        <f t="shared" si="72"/>
        <v>Compliance</v>
      </c>
      <c r="FD108" s="1">
        <f>VLOOKUP(C108,[2]SALARY!$B$9:$H$110,7,0)</f>
        <v>21</v>
      </c>
      <c r="FE108" s="68">
        <f t="shared" si="83"/>
        <v>0</v>
      </c>
    </row>
    <row r="109" spans="2:161" ht="20.100000000000001" customHeight="1" thickBot="1" x14ac:dyDescent="0.35">
      <c r="B109" s="42">
        <v>96</v>
      </c>
      <c r="C109" s="62">
        <v>6939</v>
      </c>
      <c r="D109" s="41" t="s">
        <v>143</v>
      </c>
      <c r="E109" s="61" t="s">
        <v>118</v>
      </c>
      <c r="F109" s="35"/>
      <c r="G109" s="58" t="s">
        <v>26</v>
      </c>
      <c r="H109" s="58" t="s">
        <v>11</v>
      </c>
      <c r="I109" s="58" t="s">
        <v>27</v>
      </c>
      <c r="J109" s="58" t="s">
        <v>11</v>
      </c>
      <c r="K109" s="58" t="s">
        <v>27</v>
      </c>
      <c r="L109" s="125" t="s">
        <v>11</v>
      </c>
      <c r="M109" s="58" t="s">
        <v>11</v>
      </c>
      <c r="N109" s="58" t="s">
        <v>11</v>
      </c>
      <c r="O109" s="58" t="s">
        <v>11</v>
      </c>
      <c r="P109" s="58" t="s">
        <v>26</v>
      </c>
      <c r="Q109" s="58" t="s">
        <v>11</v>
      </c>
      <c r="R109" s="58" t="s">
        <v>11</v>
      </c>
      <c r="S109" s="58" t="s">
        <v>27</v>
      </c>
      <c r="T109" s="121" t="s">
        <v>11</v>
      </c>
      <c r="U109" s="58" t="s">
        <v>26</v>
      </c>
      <c r="V109" s="58" t="s">
        <v>27</v>
      </c>
      <c r="W109" s="58" t="s">
        <v>27</v>
      </c>
      <c r="X109" s="58" t="s">
        <v>12</v>
      </c>
      <c r="Y109" s="58" t="s">
        <v>12</v>
      </c>
      <c r="Z109" s="58" t="s">
        <v>12</v>
      </c>
      <c r="AA109" s="58" t="s">
        <v>12</v>
      </c>
      <c r="AB109" s="58" t="s">
        <v>12</v>
      </c>
      <c r="AC109" s="58" t="s">
        <v>12</v>
      </c>
      <c r="AD109" s="58" t="s">
        <v>26</v>
      </c>
      <c r="AE109" s="59" t="s">
        <v>12</v>
      </c>
      <c r="AF109" s="59" t="s">
        <v>11</v>
      </c>
      <c r="AG109" s="58" t="s">
        <v>11</v>
      </c>
      <c r="AH109" s="59" t="s">
        <v>11</v>
      </c>
      <c r="AI109" s="59" t="s">
        <v>26</v>
      </c>
      <c r="AJ109" s="59" t="s">
        <v>11</v>
      </c>
      <c r="AK109" s="58"/>
      <c r="AL109" s="59"/>
      <c r="AM109" s="59"/>
      <c r="AN109" s="59"/>
      <c r="AO109" s="59"/>
      <c r="AP109" s="59"/>
      <c r="AQ109" s="59"/>
      <c r="AR109" s="59"/>
      <c r="AS109" s="59"/>
      <c r="AT109" s="59"/>
      <c r="AU109" s="47"/>
      <c r="AV109" s="47"/>
      <c r="AW109" s="48">
        <f t="shared" si="55"/>
        <v>0</v>
      </c>
      <c r="AX109" s="48">
        <f t="shared" si="56"/>
        <v>13</v>
      </c>
      <c r="AY109" s="48">
        <f t="shared" si="57"/>
        <v>7</v>
      </c>
      <c r="AZ109" s="48">
        <f t="shared" si="58"/>
        <v>0</v>
      </c>
      <c r="BA109" s="48">
        <f t="shared" si="59"/>
        <v>0</v>
      </c>
      <c r="BB109" s="48">
        <f t="shared" si="60"/>
        <v>0</v>
      </c>
      <c r="BC109" s="48">
        <f t="shared" si="61"/>
        <v>0</v>
      </c>
      <c r="BD109" s="48">
        <f t="shared" si="62"/>
        <v>0</v>
      </c>
      <c r="BE109" s="48">
        <f t="shared" si="63"/>
        <v>0</v>
      </c>
      <c r="BF109" s="48">
        <f t="shared" si="64"/>
        <v>0</v>
      </c>
      <c r="BG109" s="48">
        <f t="shared" si="65"/>
        <v>0</v>
      </c>
      <c r="BH109" s="48">
        <f t="shared" si="66"/>
        <v>0</v>
      </c>
      <c r="BI109" s="48">
        <f t="shared" si="67"/>
        <v>0</v>
      </c>
      <c r="BJ109" s="48">
        <f t="shared" si="73"/>
        <v>0</v>
      </c>
      <c r="BK109" s="47"/>
      <c r="BL109" s="47"/>
      <c r="BM109" s="48">
        <f t="shared" si="74"/>
        <v>5</v>
      </c>
      <c r="BN109" s="48">
        <f t="shared" si="75"/>
        <v>5</v>
      </c>
      <c r="BO109" s="49">
        <f t="shared" si="76"/>
        <v>20</v>
      </c>
      <c r="BP109" s="50">
        <f t="shared" si="68"/>
        <v>30</v>
      </c>
      <c r="BQ109" s="51">
        <f t="shared" si="94"/>
        <v>0</v>
      </c>
      <c r="BR109" s="51">
        <f t="shared" si="95"/>
        <v>0</v>
      </c>
      <c r="BS109" s="63"/>
      <c r="BU109" s="53">
        <f t="shared" si="102"/>
        <v>0</v>
      </c>
      <c r="BV109" s="54">
        <f t="shared" si="102"/>
        <v>1</v>
      </c>
      <c r="BW109" s="54">
        <f t="shared" si="102"/>
        <v>1</v>
      </c>
      <c r="BX109" s="54">
        <f t="shared" si="100"/>
        <v>0</v>
      </c>
      <c r="BY109" s="54">
        <f t="shared" si="100"/>
        <v>0</v>
      </c>
      <c r="BZ109" s="54">
        <f t="shared" si="100"/>
        <v>0</v>
      </c>
      <c r="CA109" s="54">
        <f t="shared" si="100"/>
        <v>0</v>
      </c>
      <c r="CB109" s="54">
        <f t="shared" si="103"/>
        <v>0</v>
      </c>
      <c r="CC109" s="54">
        <f t="shared" si="103"/>
        <v>0</v>
      </c>
      <c r="CD109" s="54"/>
      <c r="CE109" s="54">
        <f t="shared" si="106"/>
        <v>0</v>
      </c>
      <c r="CF109" s="54">
        <f t="shared" si="106"/>
        <v>0</v>
      </c>
      <c r="CG109" s="54"/>
      <c r="CH109" s="54">
        <f t="shared" si="107"/>
        <v>0</v>
      </c>
      <c r="CI109" s="54">
        <f t="shared" si="104"/>
        <v>0</v>
      </c>
      <c r="CJ109" s="54">
        <f t="shared" si="104"/>
        <v>1</v>
      </c>
      <c r="CK109" s="54"/>
      <c r="CL109" s="54"/>
      <c r="CM109" s="54">
        <f t="shared" si="90"/>
        <v>0</v>
      </c>
      <c r="CN109" s="54">
        <f t="shared" si="90"/>
        <v>0</v>
      </c>
      <c r="CO109" s="54">
        <f t="shared" si="90"/>
        <v>0</v>
      </c>
      <c r="CP109" s="54">
        <f t="shared" si="90"/>
        <v>0</v>
      </c>
      <c r="CQ109" s="54">
        <f t="shared" si="90"/>
        <v>0</v>
      </c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5"/>
      <c r="DK109" s="64">
        <f t="shared" si="97"/>
        <v>0</v>
      </c>
      <c r="DL109" s="65">
        <f t="shared" si="97"/>
        <v>0</v>
      </c>
      <c r="DM109" s="65">
        <f t="shared" si="97"/>
        <v>0</v>
      </c>
      <c r="DN109" s="65">
        <f t="shared" si="97"/>
        <v>0</v>
      </c>
      <c r="DO109" s="65">
        <f t="shared" si="97"/>
        <v>0</v>
      </c>
      <c r="DP109" s="65">
        <f t="shared" si="97"/>
        <v>0</v>
      </c>
      <c r="DQ109" s="65">
        <f t="shared" si="97"/>
        <v>0</v>
      </c>
      <c r="DR109" s="65">
        <f t="shared" si="97"/>
        <v>0</v>
      </c>
      <c r="DS109" s="65">
        <f t="shared" si="97"/>
        <v>0</v>
      </c>
      <c r="DT109" s="65">
        <f t="shared" si="97"/>
        <v>0</v>
      </c>
      <c r="DU109" s="65">
        <f t="shared" si="97"/>
        <v>0</v>
      </c>
      <c r="DV109" s="65">
        <f t="shared" si="97"/>
        <v>0</v>
      </c>
      <c r="DW109" s="65">
        <f t="shared" si="97"/>
        <v>0</v>
      </c>
      <c r="DX109" s="65"/>
      <c r="DY109" s="65"/>
      <c r="DZ109" s="65">
        <f t="shared" si="96"/>
        <v>0</v>
      </c>
      <c r="EA109" s="65">
        <f t="shared" si="91"/>
        <v>0</v>
      </c>
      <c r="EB109" s="65">
        <f t="shared" si="91"/>
        <v>0</v>
      </c>
      <c r="EC109" s="65">
        <f t="shared" si="91"/>
        <v>0</v>
      </c>
      <c r="ED109" s="65">
        <f t="shared" si="91"/>
        <v>0</v>
      </c>
      <c r="EE109" s="65">
        <f t="shared" si="91"/>
        <v>0</v>
      </c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6"/>
      <c r="FA109" s="56" t="str">
        <f t="shared" ref="FA109:FA115" si="108">IF(SUM(BU109:DI109)&gt;0,"Non Compliance","Compliance")</f>
        <v>Non Compliance</v>
      </c>
      <c r="FB109" s="56" t="str">
        <f t="shared" ref="FB109:FB115" si="109">IF(SUM(DK109:EY109)&gt;0,"Non Compliance","Compliance")</f>
        <v>Compliance</v>
      </c>
      <c r="FC109" s="56" t="str">
        <f t="shared" ref="FC109:FC115" si="110">IF(BR109&gt;12.5,"Non-Compliance","Compliance")</f>
        <v>Compliance</v>
      </c>
      <c r="FD109" s="1">
        <f>VLOOKUP(C109,[2]SALARY!$B$9:$H$110,7,0)</f>
        <v>20</v>
      </c>
      <c r="FE109" s="68">
        <f t="shared" si="83"/>
        <v>0</v>
      </c>
    </row>
    <row r="110" spans="2:161" ht="20.100000000000001" customHeight="1" thickBot="1" x14ac:dyDescent="0.3">
      <c r="B110" s="42">
        <v>97</v>
      </c>
      <c r="C110" s="62">
        <v>6940</v>
      </c>
      <c r="D110" s="60" t="s">
        <v>142</v>
      </c>
      <c r="E110" s="61" t="s">
        <v>118</v>
      </c>
      <c r="F110" s="35"/>
      <c r="G110" s="125" t="s">
        <v>10</v>
      </c>
      <c r="H110" s="58" t="s">
        <v>11</v>
      </c>
      <c r="I110" s="58" t="s">
        <v>26</v>
      </c>
      <c r="J110" s="58" t="s">
        <v>10</v>
      </c>
      <c r="K110" s="58" t="s">
        <v>10</v>
      </c>
      <c r="L110" s="58" t="s">
        <v>12</v>
      </c>
      <c r="M110" s="134" t="s">
        <v>12</v>
      </c>
      <c r="N110" s="58" t="s">
        <v>12</v>
      </c>
      <c r="O110" s="58" t="s">
        <v>11</v>
      </c>
      <c r="P110" s="58" t="s">
        <v>26</v>
      </c>
      <c r="Q110" s="58" t="s">
        <v>12</v>
      </c>
      <c r="R110" s="58" t="s">
        <v>27</v>
      </c>
      <c r="S110" s="58" t="s">
        <v>11</v>
      </c>
      <c r="T110" s="58" t="s">
        <v>12</v>
      </c>
      <c r="U110" s="58" t="s">
        <v>12</v>
      </c>
      <c r="V110" s="58" t="s">
        <v>26</v>
      </c>
      <c r="W110" s="58" t="s">
        <v>12</v>
      </c>
      <c r="X110" s="58" t="s">
        <v>11</v>
      </c>
      <c r="Y110" s="194" t="s">
        <v>11</v>
      </c>
      <c r="Z110" s="58" t="s">
        <v>11</v>
      </c>
      <c r="AA110" s="58" t="s">
        <v>11</v>
      </c>
      <c r="AB110" s="58" t="s">
        <v>26</v>
      </c>
      <c r="AC110" s="58" t="s">
        <v>27</v>
      </c>
      <c r="AD110" s="47" t="s">
        <v>27</v>
      </c>
      <c r="AE110" s="59" t="s">
        <v>11</v>
      </c>
      <c r="AF110" s="59" t="s">
        <v>11</v>
      </c>
      <c r="AG110" s="59" t="s">
        <v>11</v>
      </c>
      <c r="AH110" s="59" t="s">
        <v>11</v>
      </c>
      <c r="AI110" s="59" t="s">
        <v>11</v>
      </c>
      <c r="AJ110" s="59" t="s">
        <v>11</v>
      </c>
      <c r="AK110" s="58"/>
      <c r="AL110" s="59"/>
      <c r="AM110" s="59"/>
      <c r="AN110" s="59"/>
      <c r="AO110" s="59"/>
      <c r="AP110" s="59"/>
      <c r="AQ110" s="59"/>
      <c r="AR110" s="59"/>
      <c r="AS110" s="59"/>
      <c r="AT110" s="59"/>
      <c r="AU110" s="47"/>
      <c r="AV110" s="47"/>
      <c r="AW110" s="48">
        <f t="shared" si="55"/>
        <v>3</v>
      </c>
      <c r="AX110" s="48">
        <f t="shared" si="56"/>
        <v>13</v>
      </c>
      <c r="AY110" s="48">
        <f t="shared" si="57"/>
        <v>7</v>
      </c>
      <c r="AZ110" s="48">
        <f t="shared" si="58"/>
        <v>0</v>
      </c>
      <c r="BA110" s="48">
        <f t="shared" si="59"/>
        <v>0</v>
      </c>
      <c r="BB110" s="48">
        <f t="shared" si="60"/>
        <v>0</v>
      </c>
      <c r="BC110" s="48">
        <f t="shared" si="61"/>
        <v>0</v>
      </c>
      <c r="BD110" s="48">
        <f t="shared" si="62"/>
        <v>0</v>
      </c>
      <c r="BE110" s="48">
        <f t="shared" si="63"/>
        <v>0</v>
      </c>
      <c r="BF110" s="48">
        <f t="shared" si="64"/>
        <v>0</v>
      </c>
      <c r="BG110" s="48">
        <f t="shared" si="65"/>
        <v>0</v>
      </c>
      <c r="BH110" s="48">
        <f t="shared" si="66"/>
        <v>0</v>
      </c>
      <c r="BI110" s="48">
        <f t="shared" si="67"/>
        <v>0</v>
      </c>
      <c r="BJ110" s="48">
        <f t="shared" si="73"/>
        <v>0</v>
      </c>
      <c r="BK110" s="47"/>
      <c r="BL110" s="47"/>
      <c r="BM110" s="48">
        <f t="shared" si="74"/>
        <v>4</v>
      </c>
      <c r="BN110" s="48">
        <f t="shared" si="75"/>
        <v>3</v>
      </c>
      <c r="BO110" s="49">
        <f t="shared" si="76"/>
        <v>23</v>
      </c>
      <c r="BP110" s="50">
        <f t="shared" si="68"/>
        <v>30</v>
      </c>
      <c r="BQ110" s="51">
        <f t="shared" si="94"/>
        <v>0</v>
      </c>
      <c r="BR110" s="51">
        <f t="shared" si="95"/>
        <v>0</v>
      </c>
      <c r="BS110" s="63"/>
      <c r="BU110" s="53">
        <f t="shared" si="102"/>
        <v>0</v>
      </c>
      <c r="BV110" s="54">
        <f t="shared" si="102"/>
        <v>0</v>
      </c>
      <c r="BW110" s="54">
        <f t="shared" si="102"/>
        <v>0</v>
      </c>
      <c r="BX110" s="54">
        <f t="shared" si="100"/>
        <v>0</v>
      </c>
      <c r="BY110" s="54">
        <f t="shared" si="100"/>
        <v>0</v>
      </c>
      <c r="BZ110" s="54">
        <f t="shared" si="100"/>
        <v>0</v>
      </c>
      <c r="CA110" s="54">
        <f t="shared" si="100"/>
        <v>0</v>
      </c>
      <c r="CB110" s="54">
        <f t="shared" si="103"/>
        <v>0</v>
      </c>
      <c r="CC110" s="54">
        <f t="shared" si="103"/>
        <v>0</v>
      </c>
      <c r="CD110" s="54"/>
      <c r="CE110" s="54">
        <f t="shared" si="106"/>
        <v>0</v>
      </c>
      <c r="CF110" s="54">
        <f t="shared" si="106"/>
        <v>0</v>
      </c>
      <c r="CG110" s="54"/>
      <c r="CH110" s="54">
        <f t="shared" si="107"/>
        <v>0</v>
      </c>
      <c r="CI110" s="54">
        <f t="shared" si="104"/>
        <v>0</v>
      </c>
      <c r="CJ110" s="54">
        <f t="shared" si="104"/>
        <v>0</v>
      </c>
      <c r="CK110" s="54"/>
      <c r="CL110" s="54"/>
      <c r="CM110" s="54">
        <f t="shared" si="90"/>
        <v>0</v>
      </c>
      <c r="CN110" s="54">
        <f t="shared" si="90"/>
        <v>0</v>
      </c>
      <c r="CO110" s="54">
        <f t="shared" si="90"/>
        <v>0</v>
      </c>
      <c r="CP110" s="54">
        <f t="shared" si="90"/>
        <v>0</v>
      </c>
      <c r="CQ110" s="54">
        <f t="shared" si="90"/>
        <v>1</v>
      </c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5"/>
      <c r="DK110" s="64">
        <f t="shared" si="97"/>
        <v>0</v>
      </c>
      <c r="DL110" s="65">
        <f t="shared" si="97"/>
        <v>0</v>
      </c>
      <c r="DM110" s="65">
        <f t="shared" si="97"/>
        <v>0</v>
      </c>
      <c r="DN110" s="65">
        <f t="shared" si="97"/>
        <v>0</v>
      </c>
      <c r="DO110" s="65">
        <f t="shared" si="97"/>
        <v>0</v>
      </c>
      <c r="DP110" s="65">
        <f t="shared" si="97"/>
        <v>0</v>
      </c>
      <c r="DQ110" s="65">
        <f t="shared" si="97"/>
        <v>0</v>
      </c>
      <c r="DR110" s="65">
        <f t="shared" si="97"/>
        <v>0</v>
      </c>
      <c r="DS110" s="65">
        <f t="shared" si="97"/>
        <v>0</v>
      </c>
      <c r="DT110" s="65">
        <f t="shared" si="97"/>
        <v>0</v>
      </c>
      <c r="DU110" s="65">
        <f t="shared" si="97"/>
        <v>0</v>
      </c>
      <c r="DV110" s="65">
        <f t="shared" si="97"/>
        <v>0</v>
      </c>
      <c r="DW110" s="65">
        <f t="shared" si="97"/>
        <v>0</v>
      </c>
      <c r="DX110" s="65"/>
      <c r="DY110" s="65"/>
      <c r="DZ110" s="65">
        <f t="shared" si="96"/>
        <v>0</v>
      </c>
      <c r="EA110" s="65">
        <f t="shared" si="91"/>
        <v>0</v>
      </c>
      <c r="EB110" s="65">
        <f t="shared" si="91"/>
        <v>0</v>
      </c>
      <c r="EC110" s="65">
        <f t="shared" si="91"/>
        <v>0</v>
      </c>
      <c r="ED110" s="65">
        <f t="shared" si="91"/>
        <v>0</v>
      </c>
      <c r="EE110" s="65">
        <f t="shared" si="91"/>
        <v>0</v>
      </c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6"/>
      <c r="FA110" s="56" t="str">
        <f t="shared" si="108"/>
        <v>Non Compliance</v>
      </c>
      <c r="FB110" s="56" t="str">
        <f t="shared" si="109"/>
        <v>Compliance</v>
      </c>
      <c r="FC110" s="56" t="str">
        <f t="shared" si="110"/>
        <v>Compliance</v>
      </c>
      <c r="FD110" s="1">
        <f>VLOOKUP(C110,[2]SALARY!$B$9:$H$110,7,0)</f>
        <v>23</v>
      </c>
      <c r="FE110" s="68">
        <f t="shared" si="83"/>
        <v>0</v>
      </c>
    </row>
    <row r="111" spans="2:161" ht="20.100000000000001" customHeight="1" thickBot="1" x14ac:dyDescent="0.3">
      <c r="B111" s="42">
        <v>98</v>
      </c>
      <c r="C111" s="62">
        <v>5284</v>
      </c>
      <c r="D111" s="177" t="s">
        <v>141</v>
      </c>
      <c r="E111" s="61" t="s">
        <v>118</v>
      </c>
      <c r="F111" s="35"/>
      <c r="G111" s="58" t="s">
        <v>12</v>
      </c>
      <c r="H111" s="58" t="s">
        <v>12</v>
      </c>
      <c r="I111" s="58" t="s">
        <v>12</v>
      </c>
      <c r="J111" s="58" t="s">
        <v>12</v>
      </c>
      <c r="K111" s="58" t="s">
        <v>26</v>
      </c>
      <c r="L111" s="58" t="s">
        <v>27</v>
      </c>
      <c r="M111" s="58" t="s">
        <v>27</v>
      </c>
      <c r="N111" s="58" t="s">
        <v>27</v>
      </c>
      <c r="O111" s="58" t="s">
        <v>27</v>
      </c>
      <c r="P111" s="58" t="s">
        <v>27</v>
      </c>
      <c r="Q111" s="58" t="s">
        <v>10</v>
      </c>
      <c r="R111" s="58" t="s">
        <v>11</v>
      </c>
      <c r="S111" s="58" t="s">
        <v>11</v>
      </c>
      <c r="T111" s="121" t="s">
        <v>11</v>
      </c>
      <c r="U111" s="58" t="s">
        <v>10</v>
      </c>
      <c r="V111" s="58" t="s">
        <v>10</v>
      </c>
      <c r="W111" s="58" t="s">
        <v>10</v>
      </c>
      <c r="X111" s="58" t="s">
        <v>10</v>
      </c>
      <c r="Y111" s="58" t="s">
        <v>26</v>
      </c>
      <c r="Z111" s="58" t="s">
        <v>10</v>
      </c>
      <c r="AA111" s="58" t="s">
        <v>10</v>
      </c>
      <c r="AB111" s="58" t="s">
        <v>10</v>
      </c>
      <c r="AC111" s="58" t="s">
        <v>10</v>
      </c>
      <c r="AD111" s="59" t="s">
        <v>10</v>
      </c>
      <c r="AE111" s="59" t="s">
        <v>10</v>
      </c>
      <c r="AF111" s="59" t="s">
        <v>10</v>
      </c>
      <c r="AG111" s="59" t="s">
        <v>26</v>
      </c>
      <c r="AH111" s="59" t="s">
        <v>10</v>
      </c>
      <c r="AI111" s="59" t="s">
        <v>10</v>
      </c>
      <c r="AJ111" s="59" t="s">
        <v>10</v>
      </c>
      <c r="AK111" s="58"/>
      <c r="AL111" s="59"/>
      <c r="AM111" s="59"/>
      <c r="AN111" s="59"/>
      <c r="AO111" s="59"/>
      <c r="AP111" s="59"/>
      <c r="AQ111" s="59"/>
      <c r="AR111" s="59"/>
      <c r="AS111" s="59"/>
      <c r="AT111" s="59"/>
      <c r="AU111" s="47"/>
      <c r="AV111" s="47"/>
      <c r="AW111" s="19">
        <f t="shared" si="55"/>
        <v>15</v>
      </c>
      <c r="AX111" s="19">
        <f t="shared" si="56"/>
        <v>3</v>
      </c>
      <c r="AY111" s="19">
        <f t="shared" si="57"/>
        <v>4</v>
      </c>
      <c r="AZ111" s="48">
        <f t="shared" si="58"/>
        <v>0</v>
      </c>
      <c r="BA111" s="48">
        <f t="shared" si="59"/>
        <v>0</v>
      </c>
      <c r="BB111" s="48">
        <f t="shared" si="60"/>
        <v>0</v>
      </c>
      <c r="BC111" s="48">
        <f t="shared" si="61"/>
        <v>0</v>
      </c>
      <c r="BD111" s="48">
        <f t="shared" si="62"/>
        <v>0</v>
      </c>
      <c r="BE111" s="48">
        <f t="shared" si="63"/>
        <v>0</v>
      </c>
      <c r="BF111" s="48">
        <f t="shared" si="64"/>
        <v>0</v>
      </c>
      <c r="BG111" s="48">
        <f t="shared" si="65"/>
        <v>0</v>
      </c>
      <c r="BH111" s="48">
        <f t="shared" si="66"/>
        <v>0</v>
      </c>
      <c r="BI111" s="48">
        <f t="shared" si="67"/>
        <v>0</v>
      </c>
      <c r="BJ111" s="48">
        <f t="shared" si="73"/>
        <v>0</v>
      </c>
      <c r="BK111" s="47"/>
      <c r="BL111" s="47"/>
      <c r="BM111" s="19">
        <f t="shared" si="74"/>
        <v>3</v>
      </c>
      <c r="BN111" s="19">
        <f t="shared" si="75"/>
        <v>5</v>
      </c>
      <c r="BO111" s="49">
        <f t="shared" si="76"/>
        <v>22</v>
      </c>
      <c r="BP111" s="50">
        <f t="shared" si="68"/>
        <v>30</v>
      </c>
      <c r="BQ111" s="51">
        <f t="shared" si="94"/>
        <v>0</v>
      </c>
      <c r="BR111" s="51">
        <f t="shared" si="95"/>
        <v>0</v>
      </c>
      <c r="BS111" s="63"/>
      <c r="BU111" s="53">
        <f t="shared" si="102"/>
        <v>0</v>
      </c>
      <c r="BV111" s="54">
        <f t="shared" si="102"/>
        <v>0</v>
      </c>
      <c r="BW111" s="54">
        <f t="shared" si="102"/>
        <v>0</v>
      </c>
      <c r="BX111" s="54">
        <f t="shared" si="100"/>
        <v>0</v>
      </c>
      <c r="BY111" s="54">
        <f t="shared" si="100"/>
        <v>0</v>
      </c>
      <c r="BZ111" s="54">
        <f t="shared" si="100"/>
        <v>1</v>
      </c>
      <c r="CA111" s="54">
        <f t="shared" si="100"/>
        <v>1</v>
      </c>
      <c r="CB111" s="54">
        <f t="shared" si="103"/>
        <v>1</v>
      </c>
      <c r="CC111" s="54">
        <f t="shared" si="103"/>
        <v>1</v>
      </c>
      <c r="CD111" s="54"/>
      <c r="CE111" s="54">
        <f t="shared" si="106"/>
        <v>1</v>
      </c>
      <c r="CF111" s="54">
        <f t="shared" si="106"/>
        <v>1</v>
      </c>
      <c r="CG111" s="54"/>
      <c r="CH111" s="54">
        <f t="shared" si="107"/>
        <v>0</v>
      </c>
      <c r="CI111" s="54">
        <f t="shared" si="104"/>
        <v>0</v>
      </c>
      <c r="CJ111" s="54">
        <f t="shared" si="104"/>
        <v>0</v>
      </c>
      <c r="CK111" s="54"/>
      <c r="CL111" s="54"/>
      <c r="CM111" s="54">
        <f t="shared" si="90"/>
        <v>0</v>
      </c>
      <c r="CN111" s="54">
        <f t="shared" si="90"/>
        <v>1</v>
      </c>
      <c r="CO111" s="54">
        <f t="shared" si="90"/>
        <v>0</v>
      </c>
      <c r="CP111" s="54">
        <f t="shared" si="90"/>
        <v>0</v>
      </c>
      <c r="CQ111" s="54">
        <f t="shared" si="90"/>
        <v>0</v>
      </c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5"/>
      <c r="DK111" s="64">
        <f t="shared" si="97"/>
        <v>0</v>
      </c>
      <c r="DL111" s="65">
        <f t="shared" si="97"/>
        <v>0</v>
      </c>
      <c r="DM111" s="65">
        <f t="shared" si="97"/>
        <v>0</v>
      </c>
      <c r="DN111" s="65">
        <f t="shared" si="97"/>
        <v>0</v>
      </c>
      <c r="DO111" s="65">
        <f t="shared" si="97"/>
        <v>0</v>
      </c>
      <c r="DP111" s="65">
        <f t="shared" si="97"/>
        <v>0</v>
      </c>
      <c r="DQ111" s="65">
        <f t="shared" si="97"/>
        <v>0</v>
      </c>
      <c r="DR111" s="65">
        <f t="shared" si="97"/>
        <v>0</v>
      </c>
      <c r="DS111" s="65">
        <f t="shared" si="97"/>
        <v>0</v>
      </c>
      <c r="DT111" s="65">
        <f t="shared" si="97"/>
        <v>0</v>
      </c>
      <c r="DU111" s="65">
        <f t="shared" si="97"/>
        <v>0</v>
      </c>
      <c r="DV111" s="65">
        <f t="shared" si="97"/>
        <v>0</v>
      </c>
      <c r="DW111" s="65">
        <f t="shared" si="97"/>
        <v>0</v>
      </c>
      <c r="DX111" s="65"/>
      <c r="DY111" s="65"/>
      <c r="DZ111" s="65">
        <f t="shared" si="96"/>
        <v>0</v>
      </c>
      <c r="EA111" s="65">
        <f t="shared" si="91"/>
        <v>0</v>
      </c>
      <c r="EB111" s="65">
        <f t="shared" si="91"/>
        <v>0</v>
      </c>
      <c r="EC111" s="65">
        <f t="shared" si="91"/>
        <v>0</v>
      </c>
      <c r="ED111" s="65">
        <f t="shared" si="91"/>
        <v>0</v>
      </c>
      <c r="EE111" s="65">
        <f t="shared" si="91"/>
        <v>0</v>
      </c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6"/>
      <c r="FA111" s="56" t="str">
        <f t="shared" si="108"/>
        <v>Non Compliance</v>
      </c>
      <c r="FB111" s="56" t="str">
        <f t="shared" si="109"/>
        <v>Compliance</v>
      </c>
      <c r="FC111" s="56" t="str">
        <f t="shared" si="110"/>
        <v>Compliance</v>
      </c>
      <c r="FD111" s="1">
        <f>VLOOKUP(C111,[2]SALARY!$B$9:$H$110,7,0)</f>
        <v>22</v>
      </c>
      <c r="FE111" s="68">
        <f t="shared" si="83"/>
        <v>0</v>
      </c>
    </row>
    <row r="112" spans="2:161" ht="20.100000000000001" customHeight="1" thickBot="1" x14ac:dyDescent="0.3">
      <c r="B112" s="42">
        <v>99</v>
      </c>
      <c r="C112" s="167">
        <v>6949</v>
      </c>
      <c r="D112" s="67" t="s">
        <v>145</v>
      </c>
      <c r="E112" s="171" t="s">
        <v>118</v>
      </c>
      <c r="F112" s="168"/>
      <c r="G112" s="179" t="s">
        <v>27</v>
      </c>
      <c r="H112" s="179" t="s">
        <v>12</v>
      </c>
      <c r="I112" s="179" t="s">
        <v>12</v>
      </c>
      <c r="J112" s="179" t="s">
        <v>12</v>
      </c>
      <c r="K112" s="180" t="s">
        <v>11</v>
      </c>
      <c r="L112" s="181" t="s">
        <v>11</v>
      </c>
      <c r="M112" s="180" t="s">
        <v>12</v>
      </c>
      <c r="N112" s="179" t="s">
        <v>12</v>
      </c>
      <c r="O112" s="180" t="s">
        <v>12</v>
      </c>
      <c r="P112" s="179" t="s">
        <v>26</v>
      </c>
      <c r="Q112" s="179" t="s">
        <v>12</v>
      </c>
      <c r="R112" s="179" t="s">
        <v>12</v>
      </c>
      <c r="S112" s="179" t="s">
        <v>27</v>
      </c>
      <c r="T112" s="179" t="s">
        <v>12</v>
      </c>
      <c r="U112" s="179" t="s">
        <v>12</v>
      </c>
      <c r="V112" s="179" t="s">
        <v>12</v>
      </c>
      <c r="W112" s="179" t="s">
        <v>26</v>
      </c>
      <c r="X112" s="179" t="s">
        <v>27</v>
      </c>
      <c r="Y112" s="179" t="s">
        <v>12</v>
      </c>
      <c r="Z112" s="179" t="s">
        <v>27</v>
      </c>
      <c r="AA112" s="179" t="s">
        <v>12</v>
      </c>
      <c r="AB112" s="179" t="s">
        <v>26</v>
      </c>
      <c r="AC112" s="179" t="s">
        <v>27</v>
      </c>
      <c r="AD112" s="182" t="s">
        <v>27</v>
      </c>
      <c r="AE112" s="182" t="s">
        <v>12</v>
      </c>
      <c r="AF112" s="182" t="s">
        <v>12</v>
      </c>
      <c r="AG112" s="182" t="s">
        <v>27</v>
      </c>
      <c r="AH112" s="182" t="s">
        <v>12</v>
      </c>
      <c r="AI112" s="182" t="s">
        <v>12</v>
      </c>
      <c r="AJ112" s="182" t="s">
        <v>26</v>
      </c>
      <c r="AK112" s="172"/>
      <c r="AL112" s="59"/>
      <c r="AM112" s="59"/>
      <c r="AN112" s="59"/>
      <c r="AO112" s="59"/>
      <c r="AP112" s="59"/>
      <c r="AQ112" s="59"/>
      <c r="AR112" s="59"/>
      <c r="AS112" s="59"/>
      <c r="AT112" s="59"/>
      <c r="AU112" s="47"/>
      <c r="AV112" s="169"/>
      <c r="AW112" s="183">
        <f t="shared" si="55"/>
        <v>0</v>
      </c>
      <c r="AX112" s="183">
        <f t="shared" si="56"/>
        <v>2</v>
      </c>
      <c r="AY112" s="183">
        <f t="shared" si="57"/>
        <v>17</v>
      </c>
      <c r="AZ112" s="173">
        <f t="shared" si="58"/>
        <v>0</v>
      </c>
      <c r="BA112" s="48">
        <f t="shared" si="59"/>
        <v>0</v>
      </c>
      <c r="BB112" s="48">
        <f t="shared" si="60"/>
        <v>0</v>
      </c>
      <c r="BC112" s="48">
        <f t="shared" si="61"/>
        <v>0</v>
      </c>
      <c r="BD112" s="48">
        <f t="shared" si="62"/>
        <v>0</v>
      </c>
      <c r="BE112" s="48">
        <f t="shared" si="63"/>
        <v>0</v>
      </c>
      <c r="BF112" s="48">
        <f t="shared" si="64"/>
        <v>0</v>
      </c>
      <c r="BG112" s="48">
        <f t="shared" si="65"/>
        <v>0</v>
      </c>
      <c r="BH112" s="48">
        <f t="shared" si="66"/>
        <v>0</v>
      </c>
      <c r="BI112" s="48">
        <f t="shared" si="67"/>
        <v>0</v>
      </c>
      <c r="BJ112" s="48">
        <f t="shared" si="73"/>
        <v>0</v>
      </c>
      <c r="BK112" s="47"/>
      <c r="BL112" s="169"/>
      <c r="BM112" s="183">
        <f t="shared" si="74"/>
        <v>4</v>
      </c>
      <c r="BN112" s="183">
        <f t="shared" si="75"/>
        <v>7</v>
      </c>
      <c r="BO112" s="174">
        <f t="shared" si="76"/>
        <v>19</v>
      </c>
      <c r="BP112" s="50">
        <f t="shared" si="68"/>
        <v>30</v>
      </c>
      <c r="BQ112" s="51">
        <f t="shared" si="94"/>
        <v>0</v>
      </c>
      <c r="BR112" s="51">
        <f t="shared" si="95"/>
        <v>0</v>
      </c>
      <c r="BS112" s="63"/>
      <c r="BU112" s="53">
        <f t="shared" si="102"/>
        <v>1</v>
      </c>
      <c r="BV112" s="54">
        <f t="shared" si="102"/>
        <v>1</v>
      </c>
      <c r="BW112" s="54">
        <f t="shared" si="102"/>
        <v>1</v>
      </c>
      <c r="BX112" s="54">
        <f t="shared" si="100"/>
        <v>0</v>
      </c>
      <c r="BY112" s="54">
        <f t="shared" si="100"/>
        <v>0</v>
      </c>
      <c r="BZ112" s="54">
        <f t="shared" si="100"/>
        <v>0</v>
      </c>
      <c r="CA112" s="54">
        <f t="shared" si="100"/>
        <v>0</v>
      </c>
      <c r="CB112" s="54">
        <f t="shared" si="103"/>
        <v>0</v>
      </c>
      <c r="CC112" s="54">
        <f t="shared" si="103"/>
        <v>0</v>
      </c>
      <c r="CD112" s="54"/>
      <c r="CE112" s="54">
        <f t="shared" si="106"/>
        <v>0</v>
      </c>
      <c r="CF112" s="54">
        <f t="shared" si="106"/>
        <v>0</v>
      </c>
      <c r="CG112" s="54"/>
      <c r="CH112" s="54">
        <f t="shared" si="107"/>
        <v>0</v>
      </c>
      <c r="CI112" s="54">
        <f t="shared" si="104"/>
        <v>0</v>
      </c>
      <c r="CJ112" s="54">
        <f t="shared" si="104"/>
        <v>0</v>
      </c>
      <c r="CK112" s="54"/>
      <c r="CL112" s="54"/>
      <c r="CM112" s="54">
        <f t="shared" si="90"/>
        <v>0</v>
      </c>
      <c r="CN112" s="54">
        <f t="shared" si="90"/>
        <v>0</v>
      </c>
      <c r="CO112" s="54">
        <f t="shared" si="90"/>
        <v>0</v>
      </c>
      <c r="CP112" s="54">
        <f t="shared" si="90"/>
        <v>0</v>
      </c>
      <c r="CQ112" s="54">
        <f t="shared" si="90"/>
        <v>1</v>
      </c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5"/>
      <c r="DK112" s="64">
        <f t="shared" si="97"/>
        <v>0</v>
      </c>
      <c r="DL112" s="65">
        <f t="shared" si="97"/>
        <v>0</v>
      </c>
      <c r="DM112" s="65">
        <f t="shared" si="97"/>
        <v>0</v>
      </c>
      <c r="DN112" s="65">
        <f t="shared" si="97"/>
        <v>0</v>
      </c>
      <c r="DO112" s="65">
        <f t="shared" si="97"/>
        <v>0</v>
      </c>
      <c r="DP112" s="65">
        <f t="shared" si="97"/>
        <v>0</v>
      </c>
      <c r="DQ112" s="65">
        <f t="shared" si="97"/>
        <v>0</v>
      </c>
      <c r="DR112" s="65">
        <f t="shared" si="97"/>
        <v>0</v>
      </c>
      <c r="DS112" s="65">
        <f t="shared" si="97"/>
        <v>0</v>
      </c>
      <c r="DT112" s="65">
        <f t="shared" si="97"/>
        <v>0</v>
      </c>
      <c r="DU112" s="65">
        <f t="shared" si="97"/>
        <v>0</v>
      </c>
      <c r="DV112" s="65">
        <f t="shared" si="97"/>
        <v>0</v>
      </c>
      <c r="DW112" s="65">
        <f t="shared" si="97"/>
        <v>0</v>
      </c>
      <c r="DX112" s="65"/>
      <c r="DY112" s="65"/>
      <c r="DZ112" s="65">
        <f t="shared" si="96"/>
        <v>0</v>
      </c>
      <c r="EA112" s="65">
        <f t="shared" si="91"/>
        <v>0</v>
      </c>
      <c r="EB112" s="65">
        <f t="shared" si="91"/>
        <v>0</v>
      </c>
      <c r="EC112" s="65">
        <f t="shared" si="91"/>
        <v>0</v>
      </c>
      <c r="ED112" s="65">
        <f t="shared" si="91"/>
        <v>0</v>
      </c>
      <c r="EE112" s="65">
        <f t="shared" si="91"/>
        <v>0</v>
      </c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6"/>
      <c r="FA112" s="56" t="str">
        <f t="shared" si="108"/>
        <v>Non Compliance</v>
      </c>
      <c r="FB112" s="56" t="str">
        <f t="shared" si="109"/>
        <v>Compliance</v>
      </c>
      <c r="FC112" s="56" t="str">
        <f t="shared" si="110"/>
        <v>Compliance</v>
      </c>
      <c r="FD112" s="1">
        <f>VLOOKUP(C112,[2]SALARY!$B$9:$H$110,7,0)</f>
        <v>19</v>
      </c>
      <c r="FE112" s="68">
        <f t="shared" si="83"/>
        <v>0</v>
      </c>
    </row>
    <row r="113" spans="2:161" ht="20.100000000000001" customHeight="1" thickBot="1" x14ac:dyDescent="0.3">
      <c r="B113" s="42">
        <v>100</v>
      </c>
      <c r="C113" s="62">
        <v>6950</v>
      </c>
      <c r="D113" s="161" t="s">
        <v>144</v>
      </c>
      <c r="E113" s="61" t="s">
        <v>118</v>
      </c>
      <c r="F113" s="35"/>
      <c r="G113" s="162" t="s">
        <v>12</v>
      </c>
      <c r="H113" s="162" t="s">
        <v>12</v>
      </c>
      <c r="I113" s="162" t="s">
        <v>12</v>
      </c>
      <c r="J113" s="162" t="s">
        <v>12</v>
      </c>
      <c r="K113" s="163" t="s">
        <v>11</v>
      </c>
      <c r="L113" s="162" t="s">
        <v>12</v>
      </c>
      <c r="M113" s="162" t="s">
        <v>26</v>
      </c>
      <c r="N113" s="162" t="s">
        <v>12</v>
      </c>
      <c r="O113" s="162" t="s">
        <v>27</v>
      </c>
      <c r="P113" s="162" t="s">
        <v>12</v>
      </c>
      <c r="Q113" s="162" t="s">
        <v>12</v>
      </c>
      <c r="R113" s="162" t="s">
        <v>27</v>
      </c>
      <c r="S113" s="162" t="s">
        <v>27</v>
      </c>
      <c r="T113" s="162" t="s">
        <v>27</v>
      </c>
      <c r="U113" s="162" t="s">
        <v>27</v>
      </c>
      <c r="V113" s="162" t="s">
        <v>27</v>
      </c>
      <c r="W113" s="162" t="s">
        <v>27</v>
      </c>
      <c r="X113" s="162" t="s">
        <v>27</v>
      </c>
      <c r="Y113" s="162" t="s">
        <v>27</v>
      </c>
      <c r="Z113" s="162" t="s">
        <v>27</v>
      </c>
      <c r="AA113" s="162" t="s">
        <v>27</v>
      </c>
      <c r="AB113" s="162" t="s">
        <v>27</v>
      </c>
      <c r="AC113" s="162" t="s">
        <v>27</v>
      </c>
      <c r="AD113" s="84" t="s">
        <v>27</v>
      </c>
      <c r="AE113" s="164" t="s">
        <v>27</v>
      </c>
      <c r="AF113" s="164" t="s">
        <v>27</v>
      </c>
      <c r="AG113" s="164" t="s">
        <v>27</v>
      </c>
      <c r="AH113" s="164" t="s">
        <v>27</v>
      </c>
      <c r="AI113" s="164" t="s">
        <v>27</v>
      </c>
      <c r="AJ113" s="164" t="s">
        <v>27</v>
      </c>
      <c r="AK113" s="58"/>
      <c r="AL113" s="59"/>
      <c r="AM113" s="59"/>
      <c r="AN113" s="59"/>
      <c r="AO113" s="59"/>
      <c r="AP113" s="59"/>
      <c r="AQ113" s="59"/>
      <c r="AR113" s="59"/>
      <c r="AS113" s="59"/>
      <c r="AT113" s="59"/>
      <c r="AU113" s="47"/>
      <c r="AV113" s="47"/>
      <c r="AW113" s="85">
        <f t="shared" si="55"/>
        <v>0</v>
      </c>
      <c r="AX113" s="85">
        <f t="shared" si="56"/>
        <v>1</v>
      </c>
      <c r="AY113" s="85">
        <f t="shared" si="57"/>
        <v>8</v>
      </c>
      <c r="AZ113" s="48">
        <f t="shared" si="58"/>
        <v>0</v>
      </c>
      <c r="BA113" s="48">
        <f t="shared" si="59"/>
        <v>0</v>
      </c>
      <c r="BB113" s="48">
        <f t="shared" si="60"/>
        <v>0</v>
      </c>
      <c r="BC113" s="48">
        <f t="shared" si="61"/>
        <v>0</v>
      </c>
      <c r="BD113" s="48">
        <f t="shared" si="62"/>
        <v>0</v>
      </c>
      <c r="BE113" s="48">
        <f t="shared" si="63"/>
        <v>0</v>
      </c>
      <c r="BF113" s="48">
        <f t="shared" si="64"/>
        <v>0</v>
      </c>
      <c r="BG113" s="48">
        <f t="shared" si="65"/>
        <v>0</v>
      </c>
      <c r="BH113" s="48">
        <f t="shared" si="66"/>
        <v>0</v>
      </c>
      <c r="BI113" s="48">
        <f t="shared" si="67"/>
        <v>0</v>
      </c>
      <c r="BJ113" s="48">
        <f t="shared" si="73"/>
        <v>0</v>
      </c>
      <c r="BK113" s="47"/>
      <c r="BL113" s="47"/>
      <c r="BM113" s="85">
        <f t="shared" si="74"/>
        <v>1</v>
      </c>
      <c r="BN113" s="85">
        <f t="shared" si="75"/>
        <v>20</v>
      </c>
      <c r="BO113" s="49">
        <f t="shared" si="76"/>
        <v>9</v>
      </c>
      <c r="BP113" s="50">
        <f t="shared" si="68"/>
        <v>30</v>
      </c>
      <c r="BQ113" s="51">
        <f t="shared" si="94"/>
        <v>0</v>
      </c>
      <c r="BR113" s="51">
        <f t="shared" si="95"/>
        <v>0</v>
      </c>
      <c r="BS113" s="63"/>
      <c r="BU113" s="53">
        <f t="shared" si="102"/>
        <v>0</v>
      </c>
      <c r="BV113" s="54">
        <f t="shared" si="102"/>
        <v>0</v>
      </c>
      <c r="BW113" s="54">
        <f t="shared" si="102"/>
        <v>0</v>
      </c>
      <c r="BX113" s="54">
        <f t="shared" si="100"/>
        <v>0</v>
      </c>
      <c r="BY113" s="54">
        <f t="shared" si="100"/>
        <v>0</v>
      </c>
      <c r="BZ113" s="54">
        <f t="shared" si="100"/>
        <v>0</v>
      </c>
      <c r="CA113" s="54">
        <f t="shared" si="100"/>
        <v>0</v>
      </c>
      <c r="CB113" s="54">
        <f t="shared" si="103"/>
        <v>1</v>
      </c>
      <c r="CC113" s="54">
        <f t="shared" si="103"/>
        <v>1</v>
      </c>
      <c r="CD113" s="54"/>
      <c r="CE113" s="54">
        <f t="shared" si="106"/>
        <v>1</v>
      </c>
      <c r="CF113" s="54">
        <f t="shared" si="106"/>
        <v>1</v>
      </c>
      <c r="CG113" s="54"/>
      <c r="CH113" s="54">
        <f t="shared" si="107"/>
        <v>1</v>
      </c>
      <c r="CI113" s="54">
        <f t="shared" si="104"/>
        <v>1</v>
      </c>
      <c r="CJ113" s="54">
        <f t="shared" si="104"/>
        <v>1</v>
      </c>
      <c r="CK113" s="54"/>
      <c r="CL113" s="54"/>
      <c r="CM113" s="54">
        <f t="shared" si="90"/>
        <v>1</v>
      </c>
      <c r="CN113" s="54">
        <f t="shared" si="90"/>
        <v>1</v>
      </c>
      <c r="CO113" s="54">
        <f t="shared" si="90"/>
        <v>1</v>
      </c>
      <c r="CP113" s="54">
        <f t="shared" si="90"/>
        <v>1</v>
      </c>
      <c r="CQ113" s="54">
        <f t="shared" si="90"/>
        <v>1</v>
      </c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5"/>
      <c r="DK113" s="64">
        <f t="shared" si="97"/>
        <v>0</v>
      </c>
      <c r="DL113" s="65">
        <f t="shared" si="97"/>
        <v>0</v>
      </c>
      <c r="DM113" s="65">
        <f t="shared" si="97"/>
        <v>0</v>
      </c>
      <c r="DN113" s="65">
        <f t="shared" si="97"/>
        <v>0</v>
      </c>
      <c r="DO113" s="65">
        <f t="shared" si="97"/>
        <v>0</v>
      </c>
      <c r="DP113" s="65">
        <f t="shared" si="97"/>
        <v>0</v>
      </c>
      <c r="DQ113" s="65">
        <f t="shared" si="97"/>
        <v>0</v>
      </c>
      <c r="DR113" s="65">
        <f t="shared" si="97"/>
        <v>0</v>
      </c>
      <c r="DS113" s="65">
        <f t="shared" si="97"/>
        <v>0</v>
      </c>
      <c r="DT113" s="65">
        <f t="shared" si="97"/>
        <v>0</v>
      </c>
      <c r="DU113" s="65">
        <f t="shared" si="97"/>
        <v>0</v>
      </c>
      <c r="DV113" s="65">
        <f t="shared" si="97"/>
        <v>0</v>
      </c>
      <c r="DW113" s="65">
        <f t="shared" si="97"/>
        <v>0</v>
      </c>
      <c r="DX113" s="65"/>
      <c r="DY113" s="65"/>
      <c r="DZ113" s="65">
        <f t="shared" si="96"/>
        <v>0</v>
      </c>
      <c r="EA113" s="65">
        <f t="shared" si="91"/>
        <v>0</v>
      </c>
      <c r="EB113" s="65">
        <f t="shared" si="91"/>
        <v>0</v>
      </c>
      <c r="EC113" s="65">
        <f t="shared" si="91"/>
        <v>0</v>
      </c>
      <c r="ED113" s="65">
        <f t="shared" si="91"/>
        <v>0</v>
      </c>
      <c r="EE113" s="65">
        <f t="shared" si="91"/>
        <v>0</v>
      </c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6"/>
      <c r="FA113" s="56" t="str">
        <f t="shared" si="108"/>
        <v>Non Compliance</v>
      </c>
      <c r="FB113" s="56" t="str">
        <f t="shared" si="109"/>
        <v>Compliance</v>
      </c>
      <c r="FC113" s="56" t="str">
        <f t="shared" si="110"/>
        <v>Compliance</v>
      </c>
      <c r="FD113" s="1">
        <f>VLOOKUP(C113,[2]SALARY!$B$9:$H$110,7,0)</f>
        <v>9</v>
      </c>
      <c r="FE113" s="68">
        <f t="shared" si="83"/>
        <v>0</v>
      </c>
    </row>
    <row r="114" spans="2:161" ht="20.100000000000001" customHeight="1" thickBot="1" x14ac:dyDescent="0.3">
      <c r="B114" s="42">
        <v>101</v>
      </c>
      <c r="C114" s="62">
        <v>6447</v>
      </c>
      <c r="D114" s="60" t="s">
        <v>146</v>
      </c>
      <c r="E114" s="61" t="s">
        <v>118</v>
      </c>
      <c r="F114" s="35"/>
      <c r="G114" s="58" t="s">
        <v>11</v>
      </c>
      <c r="H114" s="58" t="s">
        <v>11</v>
      </c>
      <c r="I114" s="58" t="s">
        <v>11</v>
      </c>
      <c r="J114" s="58" t="s">
        <v>26</v>
      </c>
      <c r="K114" s="134" t="s">
        <v>11</v>
      </c>
      <c r="L114" s="125" t="s">
        <v>11</v>
      </c>
      <c r="M114" s="58" t="s">
        <v>27</v>
      </c>
      <c r="N114" s="58" t="s">
        <v>27</v>
      </c>
      <c r="O114" s="58" t="s">
        <v>27</v>
      </c>
      <c r="P114" s="58" t="s">
        <v>27</v>
      </c>
      <c r="Q114" s="58" t="s">
        <v>27</v>
      </c>
      <c r="R114" s="58" t="s">
        <v>27</v>
      </c>
      <c r="S114" s="58" t="s">
        <v>27</v>
      </c>
      <c r="T114" s="58" t="s">
        <v>27</v>
      </c>
      <c r="U114" s="58" t="s">
        <v>27</v>
      </c>
      <c r="V114" s="58" t="s">
        <v>27</v>
      </c>
      <c r="W114" s="58" t="s">
        <v>27</v>
      </c>
      <c r="X114" s="58" t="s">
        <v>27</v>
      </c>
      <c r="Y114" s="58" t="s">
        <v>27</v>
      </c>
      <c r="Z114" s="58" t="s">
        <v>27</v>
      </c>
      <c r="AA114" s="58" t="s">
        <v>27</v>
      </c>
      <c r="AB114" s="58" t="s">
        <v>27</v>
      </c>
      <c r="AC114" s="58" t="s">
        <v>27</v>
      </c>
      <c r="AD114" s="47" t="s">
        <v>27</v>
      </c>
      <c r="AE114" s="59" t="s">
        <v>27</v>
      </c>
      <c r="AF114" s="59" t="s">
        <v>27</v>
      </c>
      <c r="AG114" s="59" t="s">
        <v>27</v>
      </c>
      <c r="AH114" s="59" t="s">
        <v>27</v>
      </c>
      <c r="AI114" s="59" t="s">
        <v>27</v>
      </c>
      <c r="AJ114" s="59" t="s">
        <v>27</v>
      </c>
      <c r="AK114" s="58"/>
      <c r="AL114" s="59"/>
      <c r="AM114" s="59"/>
      <c r="AN114" s="59"/>
      <c r="AO114" s="59"/>
      <c r="AP114" s="59"/>
      <c r="AQ114" s="59"/>
      <c r="AR114" s="59"/>
      <c r="AS114" s="59"/>
      <c r="AT114" s="59"/>
      <c r="AU114" s="47"/>
      <c r="AV114" s="47"/>
      <c r="AW114" s="48">
        <f t="shared" si="55"/>
        <v>0</v>
      </c>
      <c r="AX114" s="48">
        <f t="shared" si="56"/>
        <v>5</v>
      </c>
      <c r="AY114" s="48">
        <f t="shared" si="57"/>
        <v>0</v>
      </c>
      <c r="AZ114" s="48">
        <f t="shared" si="58"/>
        <v>0</v>
      </c>
      <c r="BA114" s="48">
        <f t="shared" si="59"/>
        <v>0</v>
      </c>
      <c r="BB114" s="48">
        <f t="shared" si="60"/>
        <v>0</v>
      </c>
      <c r="BC114" s="48">
        <f t="shared" si="61"/>
        <v>0</v>
      </c>
      <c r="BD114" s="48">
        <f t="shared" si="62"/>
        <v>0</v>
      </c>
      <c r="BE114" s="48">
        <f t="shared" si="63"/>
        <v>0</v>
      </c>
      <c r="BF114" s="48">
        <f t="shared" si="64"/>
        <v>0</v>
      </c>
      <c r="BG114" s="48">
        <f t="shared" si="65"/>
        <v>0</v>
      </c>
      <c r="BH114" s="48">
        <f t="shared" si="66"/>
        <v>0</v>
      </c>
      <c r="BI114" s="48">
        <f t="shared" si="67"/>
        <v>0</v>
      </c>
      <c r="BJ114" s="48">
        <f t="shared" si="73"/>
        <v>0</v>
      </c>
      <c r="BK114" s="47"/>
      <c r="BL114" s="47"/>
      <c r="BM114" s="48">
        <f t="shared" si="74"/>
        <v>1</v>
      </c>
      <c r="BN114" s="48">
        <f t="shared" si="75"/>
        <v>24</v>
      </c>
      <c r="BO114" s="49">
        <f t="shared" ref="BO114" si="111">SUM(AW114:BI114)</f>
        <v>5</v>
      </c>
      <c r="BP114" s="50">
        <f t="shared" ref="BP114" si="112">BO114+BM114+BN114+BJ114</f>
        <v>30</v>
      </c>
      <c r="BQ114" s="51">
        <f t="shared" si="94"/>
        <v>0</v>
      </c>
      <c r="BR114" s="51">
        <f t="shared" si="95"/>
        <v>0</v>
      </c>
      <c r="BS114" s="63"/>
      <c r="BU114" s="53">
        <f t="shared" si="102"/>
        <v>0</v>
      </c>
      <c r="BV114" s="54">
        <f t="shared" si="102"/>
        <v>0</v>
      </c>
      <c r="BW114" s="54">
        <f t="shared" si="102"/>
        <v>0</v>
      </c>
      <c r="BX114" s="54">
        <f t="shared" si="100"/>
        <v>0</v>
      </c>
      <c r="BY114" s="54">
        <f t="shared" si="100"/>
        <v>1</v>
      </c>
      <c r="BZ114" s="54">
        <f t="shared" si="100"/>
        <v>1</v>
      </c>
      <c r="CA114" s="54">
        <f t="shared" si="100"/>
        <v>1</v>
      </c>
      <c r="CB114" s="54">
        <f t="shared" si="103"/>
        <v>1</v>
      </c>
      <c r="CC114" s="54">
        <f t="shared" si="103"/>
        <v>1</v>
      </c>
      <c r="CD114" s="54"/>
      <c r="CE114" s="54">
        <f t="shared" si="106"/>
        <v>1</v>
      </c>
      <c r="CF114" s="54">
        <f t="shared" si="106"/>
        <v>1</v>
      </c>
      <c r="CG114" s="54"/>
      <c r="CH114" s="54">
        <f t="shared" si="107"/>
        <v>1</v>
      </c>
      <c r="CI114" s="54">
        <f t="shared" si="104"/>
        <v>1</v>
      </c>
      <c r="CJ114" s="54">
        <f t="shared" si="104"/>
        <v>1</v>
      </c>
      <c r="CK114" s="54"/>
      <c r="CL114" s="54"/>
      <c r="CM114" s="54">
        <f t="shared" si="90"/>
        <v>1</v>
      </c>
      <c r="CN114" s="54">
        <f t="shared" si="90"/>
        <v>1</v>
      </c>
      <c r="CO114" s="54">
        <f t="shared" si="90"/>
        <v>1</v>
      </c>
      <c r="CP114" s="54">
        <f t="shared" si="90"/>
        <v>1</v>
      </c>
      <c r="CQ114" s="54">
        <f t="shared" si="90"/>
        <v>1</v>
      </c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5"/>
      <c r="DK114" s="64">
        <f t="shared" si="97"/>
        <v>0</v>
      </c>
      <c r="DL114" s="65">
        <f t="shared" si="97"/>
        <v>0</v>
      </c>
      <c r="DM114" s="65">
        <f t="shared" si="97"/>
        <v>0</v>
      </c>
      <c r="DN114" s="65">
        <f t="shared" si="97"/>
        <v>0</v>
      </c>
      <c r="DO114" s="65">
        <f t="shared" si="97"/>
        <v>0</v>
      </c>
      <c r="DP114" s="65">
        <f t="shared" si="97"/>
        <v>0</v>
      </c>
      <c r="DQ114" s="65">
        <f t="shared" si="97"/>
        <v>0</v>
      </c>
      <c r="DR114" s="65">
        <f t="shared" si="97"/>
        <v>0</v>
      </c>
      <c r="DS114" s="65">
        <f t="shared" si="97"/>
        <v>0</v>
      </c>
      <c r="DT114" s="65">
        <f t="shared" si="97"/>
        <v>0</v>
      </c>
      <c r="DU114" s="65">
        <f t="shared" si="97"/>
        <v>0</v>
      </c>
      <c r="DV114" s="65">
        <f t="shared" si="97"/>
        <v>0</v>
      </c>
      <c r="DW114" s="65">
        <f t="shared" si="97"/>
        <v>0</v>
      </c>
      <c r="DX114" s="65"/>
      <c r="DY114" s="65"/>
      <c r="DZ114" s="65">
        <f t="shared" si="96"/>
        <v>0</v>
      </c>
      <c r="EA114" s="65">
        <f t="shared" si="91"/>
        <v>0</v>
      </c>
      <c r="EB114" s="65">
        <f t="shared" si="91"/>
        <v>0</v>
      </c>
      <c r="EC114" s="65">
        <f t="shared" si="91"/>
        <v>0</v>
      </c>
      <c r="ED114" s="65">
        <f t="shared" si="91"/>
        <v>0</v>
      </c>
      <c r="EE114" s="65">
        <f t="shared" si="91"/>
        <v>0</v>
      </c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6"/>
      <c r="FA114" s="56" t="str">
        <f t="shared" si="108"/>
        <v>Non Compliance</v>
      </c>
      <c r="FB114" s="56" t="str">
        <f t="shared" si="109"/>
        <v>Compliance</v>
      </c>
      <c r="FC114" s="56" t="str">
        <f t="shared" si="110"/>
        <v>Compliance</v>
      </c>
      <c r="FD114" s="1">
        <f>VLOOKUP(C114,[2]SALARY!$B$9:$H$110,7,0)</f>
        <v>5</v>
      </c>
      <c r="FE114" s="68">
        <f t="shared" si="83"/>
        <v>0</v>
      </c>
    </row>
    <row r="115" spans="2:161" ht="20.100000000000001" customHeight="1" thickBot="1" x14ac:dyDescent="0.3">
      <c r="B115" s="42">
        <v>102</v>
      </c>
      <c r="C115" s="62">
        <v>6988</v>
      </c>
      <c r="D115" s="178" t="s">
        <v>140</v>
      </c>
      <c r="E115" s="61" t="s">
        <v>118</v>
      </c>
      <c r="F115" s="35"/>
      <c r="G115" s="35" t="s">
        <v>12</v>
      </c>
      <c r="H115" s="35" t="s">
        <v>12</v>
      </c>
      <c r="I115" s="35" t="s">
        <v>12</v>
      </c>
      <c r="J115" s="35" t="s">
        <v>12</v>
      </c>
      <c r="K115" s="58" t="s">
        <v>26</v>
      </c>
      <c r="L115" s="128" t="s">
        <v>11</v>
      </c>
      <c r="M115" s="35" t="s">
        <v>11</v>
      </c>
      <c r="N115" s="35" t="s">
        <v>11</v>
      </c>
      <c r="O115" s="135" t="s">
        <v>12</v>
      </c>
      <c r="P115" s="135" t="s">
        <v>11</v>
      </c>
      <c r="Q115" s="35" t="s">
        <v>11</v>
      </c>
      <c r="R115" s="58" t="s">
        <v>26</v>
      </c>
      <c r="S115" s="58" t="s">
        <v>27</v>
      </c>
      <c r="T115" s="35" t="s">
        <v>11</v>
      </c>
      <c r="U115" s="35" t="s">
        <v>11</v>
      </c>
      <c r="V115" s="58" t="s">
        <v>27</v>
      </c>
      <c r="W115" s="58" t="s">
        <v>27</v>
      </c>
      <c r="X115" s="58" t="s">
        <v>27</v>
      </c>
      <c r="Y115" s="35" t="s">
        <v>10</v>
      </c>
      <c r="Z115" s="35" t="s">
        <v>11</v>
      </c>
      <c r="AA115" s="35" t="s">
        <v>11</v>
      </c>
      <c r="AB115" s="58" t="s">
        <v>27</v>
      </c>
      <c r="AC115" s="58" t="s">
        <v>27</v>
      </c>
      <c r="AD115" s="47" t="s">
        <v>27</v>
      </c>
      <c r="AE115" s="59" t="s">
        <v>27</v>
      </c>
      <c r="AF115" s="59" t="s">
        <v>27</v>
      </c>
      <c r="AG115" s="35" t="s">
        <v>12</v>
      </c>
      <c r="AH115" s="59" t="s">
        <v>27</v>
      </c>
      <c r="AI115" s="35" t="s">
        <v>12</v>
      </c>
      <c r="AJ115" s="35" t="s">
        <v>12</v>
      </c>
      <c r="AK115" s="35"/>
      <c r="AL115" s="35"/>
      <c r="AM115" s="35"/>
      <c r="AN115" s="35"/>
      <c r="AO115" s="35"/>
      <c r="AP115" s="35"/>
      <c r="AQ115" s="35"/>
      <c r="AR115" s="59"/>
      <c r="AS115" s="59"/>
      <c r="AT115" s="59"/>
      <c r="AU115" s="47"/>
      <c r="AV115" s="47"/>
      <c r="AW115" s="19">
        <f t="shared" si="55"/>
        <v>1</v>
      </c>
      <c r="AX115" s="19">
        <f t="shared" si="56"/>
        <v>9</v>
      </c>
      <c r="AY115" s="19">
        <f t="shared" si="57"/>
        <v>8</v>
      </c>
      <c r="AZ115" s="48">
        <f t="shared" si="58"/>
        <v>0</v>
      </c>
      <c r="BA115" s="48">
        <f t="shared" si="59"/>
        <v>0</v>
      </c>
      <c r="BB115" s="48">
        <f t="shared" si="60"/>
        <v>0</v>
      </c>
      <c r="BC115" s="48">
        <f t="shared" si="61"/>
        <v>0</v>
      </c>
      <c r="BD115" s="48">
        <f t="shared" si="62"/>
        <v>0</v>
      </c>
      <c r="BE115" s="48">
        <f t="shared" si="63"/>
        <v>0</v>
      </c>
      <c r="BF115" s="48">
        <f t="shared" si="64"/>
        <v>0</v>
      </c>
      <c r="BG115" s="48">
        <f t="shared" si="65"/>
        <v>0</v>
      </c>
      <c r="BH115" s="48">
        <f t="shared" si="66"/>
        <v>0</v>
      </c>
      <c r="BI115" s="48">
        <f t="shared" si="67"/>
        <v>0</v>
      </c>
      <c r="BJ115" s="48">
        <f t="shared" si="73"/>
        <v>0</v>
      </c>
      <c r="BK115" s="47"/>
      <c r="BL115" s="47"/>
      <c r="BM115" s="19">
        <f t="shared" si="74"/>
        <v>2</v>
      </c>
      <c r="BN115" s="19">
        <f t="shared" si="75"/>
        <v>10</v>
      </c>
      <c r="BO115" s="49">
        <f t="shared" si="76"/>
        <v>18</v>
      </c>
      <c r="BP115" s="50">
        <f t="shared" si="68"/>
        <v>30</v>
      </c>
      <c r="BQ115" s="51">
        <f t="shared" si="94"/>
        <v>0</v>
      </c>
      <c r="BR115" s="51">
        <f t="shared" si="95"/>
        <v>0</v>
      </c>
      <c r="BS115" s="63"/>
      <c r="BU115" s="53">
        <f t="shared" si="102"/>
        <v>0</v>
      </c>
      <c r="BV115" s="54">
        <f t="shared" si="102"/>
        <v>0</v>
      </c>
      <c r="BW115" s="54">
        <f t="shared" si="102"/>
        <v>0</v>
      </c>
      <c r="BX115" s="54">
        <f t="shared" si="100"/>
        <v>0</v>
      </c>
      <c r="BY115" s="54">
        <f t="shared" si="100"/>
        <v>0</v>
      </c>
      <c r="BZ115" s="54">
        <f t="shared" si="100"/>
        <v>0</v>
      </c>
      <c r="CA115" s="54">
        <f t="shared" si="100"/>
        <v>0</v>
      </c>
      <c r="CB115" s="54">
        <f t="shared" si="103"/>
        <v>0</v>
      </c>
      <c r="CC115" s="54">
        <f t="shared" si="103"/>
        <v>0</v>
      </c>
      <c r="CD115" s="54"/>
      <c r="CE115" s="54">
        <f t="shared" si="106"/>
        <v>0</v>
      </c>
      <c r="CF115" s="54">
        <f t="shared" si="106"/>
        <v>0</v>
      </c>
      <c r="CG115" s="54"/>
      <c r="CH115" s="54">
        <f t="shared" si="107"/>
        <v>1</v>
      </c>
      <c r="CI115" s="54">
        <f t="shared" si="104"/>
        <v>1</v>
      </c>
      <c r="CJ115" s="54">
        <f t="shared" si="104"/>
        <v>1</v>
      </c>
      <c r="CK115" s="54"/>
      <c r="CL115" s="54"/>
      <c r="CM115" s="54"/>
      <c r="CN115" s="54">
        <f t="shared" si="90"/>
        <v>1</v>
      </c>
      <c r="CO115" s="54">
        <f t="shared" si="90"/>
        <v>1</v>
      </c>
      <c r="CP115" s="54">
        <f t="shared" si="90"/>
        <v>1</v>
      </c>
      <c r="CQ115" s="54">
        <f t="shared" si="90"/>
        <v>1</v>
      </c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5"/>
      <c r="DK115" s="64">
        <f t="shared" si="97"/>
        <v>0</v>
      </c>
      <c r="DL115" s="65">
        <f t="shared" si="97"/>
        <v>0</v>
      </c>
      <c r="DM115" s="65">
        <f t="shared" si="97"/>
        <v>0</v>
      </c>
      <c r="DN115" s="65">
        <f t="shared" si="97"/>
        <v>0</v>
      </c>
      <c r="DO115" s="65">
        <f t="shared" si="97"/>
        <v>0</v>
      </c>
      <c r="DP115" s="65">
        <f t="shared" si="97"/>
        <v>0</v>
      </c>
      <c r="DQ115" s="65">
        <f t="shared" si="97"/>
        <v>0</v>
      </c>
      <c r="DR115" s="65">
        <f t="shared" si="97"/>
        <v>0</v>
      </c>
      <c r="DS115" s="65">
        <f t="shared" si="97"/>
        <v>0</v>
      </c>
      <c r="DT115" s="65">
        <f t="shared" si="97"/>
        <v>0</v>
      </c>
      <c r="DU115" s="65">
        <f t="shared" si="97"/>
        <v>0</v>
      </c>
      <c r="DV115" s="65">
        <f t="shared" si="97"/>
        <v>0</v>
      </c>
      <c r="DW115" s="65">
        <f t="shared" si="97"/>
        <v>0</v>
      </c>
      <c r="DX115" s="65"/>
      <c r="DY115" s="65"/>
      <c r="DZ115" s="65"/>
      <c r="EA115" s="65">
        <f t="shared" si="91"/>
        <v>0</v>
      </c>
      <c r="EB115" s="65">
        <f t="shared" si="91"/>
        <v>0</v>
      </c>
      <c r="EC115" s="65">
        <f t="shared" si="91"/>
        <v>0</v>
      </c>
      <c r="ED115" s="65">
        <f t="shared" si="91"/>
        <v>0</v>
      </c>
      <c r="EE115" s="65">
        <f t="shared" si="91"/>
        <v>0</v>
      </c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6"/>
      <c r="FA115" s="56" t="str">
        <f t="shared" si="108"/>
        <v>Non Compliance</v>
      </c>
      <c r="FB115" s="56" t="str">
        <f t="shared" si="109"/>
        <v>Compliance</v>
      </c>
      <c r="FC115" s="56" t="str">
        <f t="shared" si="110"/>
        <v>Compliance</v>
      </c>
      <c r="FD115" s="1">
        <f>VLOOKUP(C115,[2]SALARY!$B$9:$H$110,7,0)</f>
        <v>18</v>
      </c>
      <c r="FE115" s="68">
        <f t="shared" si="83"/>
        <v>0</v>
      </c>
    </row>
    <row r="116" spans="2:161" ht="16.5" thickBot="1" x14ac:dyDescent="0.3">
      <c r="B116" s="42"/>
      <c r="C116" s="167"/>
      <c r="D116" s="183"/>
      <c r="E116" s="104"/>
      <c r="F116" s="104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182"/>
      <c r="AG116" s="182"/>
      <c r="AH116" s="182"/>
      <c r="AI116" s="182"/>
      <c r="AJ116" s="182"/>
      <c r="AW116" s="131">
        <f t="shared" ref="AW116:BR116" si="113">SUM(AW14:AW115)</f>
        <v>852</v>
      </c>
      <c r="AX116" s="105">
        <f t="shared" si="113"/>
        <v>716</v>
      </c>
      <c r="AY116" s="105">
        <f t="shared" si="113"/>
        <v>651</v>
      </c>
      <c r="AZ116" s="175">
        <f t="shared" si="113"/>
        <v>0</v>
      </c>
      <c r="BA116" s="105">
        <f t="shared" si="113"/>
        <v>0</v>
      </c>
      <c r="BB116" s="105">
        <f t="shared" si="113"/>
        <v>0</v>
      </c>
      <c r="BC116" s="105">
        <f t="shared" si="113"/>
        <v>0</v>
      </c>
      <c r="BD116" s="105">
        <f t="shared" si="113"/>
        <v>0</v>
      </c>
      <c r="BE116" s="105">
        <f t="shared" si="113"/>
        <v>0</v>
      </c>
      <c r="BF116" s="105">
        <f t="shared" si="113"/>
        <v>0</v>
      </c>
      <c r="BG116" s="105">
        <f t="shared" si="113"/>
        <v>0</v>
      </c>
      <c r="BH116" s="105">
        <f t="shared" si="113"/>
        <v>0</v>
      </c>
      <c r="BI116" s="105">
        <f t="shared" si="113"/>
        <v>0</v>
      </c>
      <c r="BJ116" s="105">
        <f t="shared" si="113"/>
        <v>0</v>
      </c>
      <c r="BK116" s="105">
        <f t="shared" si="113"/>
        <v>0</v>
      </c>
      <c r="BL116" s="170">
        <f t="shared" si="113"/>
        <v>0</v>
      </c>
      <c r="BM116" s="105">
        <f t="shared" si="113"/>
        <v>358</v>
      </c>
      <c r="BN116" s="105">
        <f t="shared" si="113"/>
        <v>479</v>
      </c>
      <c r="BO116" s="176">
        <f t="shared" si="113"/>
        <v>2219</v>
      </c>
      <c r="BP116" s="105">
        <f t="shared" si="113"/>
        <v>3056</v>
      </c>
      <c r="BQ116" s="105">
        <f t="shared" si="113"/>
        <v>0</v>
      </c>
      <c r="BR116" s="105">
        <f t="shared" si="113"/>
        <v>0</v>
      </c>
    </row>
    <row r="117" spans="2:161" s="104" customFormat="1" x14ac:dyDescent="0.25">
      <c r="B117" s="42"/>
      <c r="C117" s="42"/>
      <c r="D117" s="165"/>
      <c r="E117" s="107"/>
      <c r="F117" s="106" t="s">
        <v>10</v>
      </c>
      <c r="G117" s="165">
        <f t="shared" ref="G117:AU117" si="114">COUNTIF(G$14:G$115,"M")</f>
        <v>29</v>
      </c>
      <c r="H117" s="165">
        <f t="shared" si="114"/>
        <v>29</v>
      </c>
      <c r="I117" s="166">
        <f t="shared" si="114"/>
        <v>29</v>
      </c>
      <c r="J117" s="165">
        <f t="shared" si="114"/>
        <v>28</v>
      </c>
      <c r="K117" s="165">
        <f t="shared" si="114"/>
        <v>29</v>
      </c>
      <c r="L117" s="165">
        <f t="shared" si="114"/>
        <v>29</v>
      </c>
      <c r="M117" s="165">
        <f t="shared" si="114"/>
        <v>29</v>
      </c>
      <c r="N117" s="165">
        <f t="shared" si="114"/>
        <v>29</v>
      </c>
      <c r="O117" s="165">
        <f t="shared" si="114"/>
        <v>29</v>
      </c>
      <c r="P117" s="165">
        <f t="shared" si="114"/>
        <v>29</v>
      </c>
      <c r="Q117" s="165">
        <f t="shared" si="114"/>
        <v>28</v>
      </c>
      <c r="R117" s="165">
        <f t="shared" si="114"/>
        <v>29</v>
      </c>
      <c r="S117" s="165">
        <f t="shared" si="114"/>
        <v>29</v>
      </c>
      <c r="T117" s="165">
        <f t="shared" si="114"/>
        <v>29</v>
      </c>
      <c r="U117" s="165">
        <f t="shared" si="114"/>
        <v>28</v>
      </c>
      <c r="V117" s="165">
        <f t="shared" si="114"/>
        <v>28</v>
      </c>
      <c r="W117" s="165">
        <f t="shared" si="114"/>
        <v>28</v>
      </c>
      <c r="X117" s="165">
        <f t="shared" si="114"/>
        <v>28</v>
      </c>
      <c r="Y117" s="165">
        <f t="shared" si="114"/>
        <v>28</v>
      </c>
      <c r="Z117" s="165">
        <f t="shared" si="114"/>
        <v>28</v>
      </c>
      <c r="AA117" s="165">
        <f t="shared" si="114"/>
        <v>28</v>
      </c>
      <c r="AB117" s="165">
        <f t="shared" si="114"/>
        <v>28</v>
      </c>
      <c r="AC117" s="165">
        <f t="shared" si="114"/>
        <v>28</v>
      </c>
      <c r="AD117" s="165">
        <f t="shared" si="114"/>
        <v>28</v>
      </c>
      <c r="AE117" s="165">
        <f t="shared" si="114"/>
        <v>28</v>
      </c>
      <c r="AF117" s="165">
        <f t="shared" si="114"/>
        <v>28</v>
      </c>
      <c r="AG117" s="165">
        <f t="shared" si="114"/>
        <v>28</v>
      </c>
      <c r="AH117" s="165">
        <f t="shared" si="114"/>
        <v>28</v>
      </c>
      <c r="AI117" s="165">
        <f t="shared" si="114"/>
        <v>28</v>
      </c>
      <c r="AJ117" s="165">
        <f t="shared" si="114"/>
        <v>28</v>
      </c>
      <c r="AK117" s="42">
        <f t="shared" si="114"/>
        <v>0</v>
      </c>
      <c r="AL117" s="108">
        <f t="shared" si="114"/>
        <v>0</v>
      </c>
      <c r="AM117" s="108">
        <f t="shared" si="114"/>
        <v>0</v>
      </c>
      <c r="AN117" s="108">
        <f t="shared" si="114"/>
        <v>0</v>
      </c>
      <c r="AO117" s="108">
        <f t="shared" si="114"/>
        <v>0</v>
      </c>
      <c r="AP117" s="108">
        <f t="shared" si="114"/>
        <v>0</v>
      </c>
      <c r="AQ117" s="108">
        <f t="shared" si="114"/>
        <v>0</v>
      </c>
      <c r="AR117" s="108">
        <f t="shared" si="114"/>
        <v>0</v>
      </c>
      <c r="AS117" s="108">
        <f t="shared" si="114"/>
        <v>0</v>
      </c>
      <c r="AT117" s="108">
        <f t="shared" si="114"/>
        <v>0</v>
      </c>
      <c r="AU117" s="109">
        <f t="shared" si="114"/>
        <v>0</v>
      </c>
      <c r="AV117" s="20">
        <f>SUBTOTAL(9,G117:AU117)</f>
        <v>852</v>
      </c>
      <c r="AW117" s="110" t="b">
        <f>AV117=AW116</f>
        <v>1</v>
      </c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</row>
    <row r="118" spans="2:161" s="104" customFormat="1" x14ac:dyDescent="0.25">
      <c r="C118" s="106"/>
      <c r="D118" s="106"/>
      <c r="E118" s="107"/>
      <c r="F118" s="106" t="s">
        <v>11</v>
      </c>
      <c r="G118" s="42">
        <f t="shared" ref="G118:AU118" si="115">COUNTIF(G$14:G$115,"E")</f>
        <v>26</v>
      </c>
      <c r="H118" s="42">
        <f t="shared" si="115"/>
        <v>26</v>
      </c>
      <c r="I118" s="42">
        <f t="shared" si="115"/>
        <v>26</v>
      </c>
      <c r="J118" s="42">
        <f t="shared" si="115"/>
        <v>26</v>
      </c>
      <c r="K118" s="42">
        <f t="shared" si="115"/>
        <v>26</v>
      </c>
      <c r="L118" s="42">
        <f t="shared" si="115"/>
        <v>26</v>
      </c>
      <c r="M118" s="42">
        <f t="shared" si="115"/>
        <v>26</v>
      </c>
      <c r="N118" s="42">
        <f t="shared" si="115"/>
        <v>26</v>
      </c>
      <c r="O118" s="42">
        <f t="shared" si="115"/>
        <v>26</v>
      </c>
      <c r="P118" s="42">
        <f t="shared" si="115"/>
        <v>26</v>
      </c>
      <c r="Q118" s="42">
        <f t="shared" si="115"/>
        <v>26</v>
      </c>
      <c r="R118" s="42">
        <f t="shared" si="115"/>
        <v>26</v>
      </c>
      <c r="S118" s="42">
        <f t="shared" si="115"/>
        <v>26</v>
      </c>
      <c r="T118" s="42">
        <f t="shared" si="115"/>
        <v>26</v>
      </c>
      <c r="U118" s="42">
        <f t="shared" si="115"/>
        <v>22</v>
      </c>
      <c r="V118" s="42">
        <f t="shared" si="115"/>
        <v>22</v>
      </c>
      <c r="W118" s="42">
        <f t="shared" si="115"/>
        <v>22</v>
      </c>
      <c r="X118" s="42">
        <f t="shared" si="115"/>
        <v>22</v>
      </c>
      <c r="Y118" s="42">
        <f t="shared" si="115"/>
        <v>22</v>
      </c>
      <c r="Z118" s="42">
        <f t="shared" si="115"/>
        <v>22</v>
      </c>
      <c r="AA118" s="42">
        <f t="shared" si="115"/>
        <v>22</v>
      </c>
      <c r="AB118" s="42">
        <f t="shared" si="115"/>
        <v>22</v>
      </c>
      <c r="AC118" s="42">
        <f t="shared" si="115"/>
        <v>22</v>
      </c>
      <c r="AD118" s="42">
        <f t="shared" si="115"/>
        <v>22</v>
      </c>
      <c r="AE118" s="42">
        <f t="shared" si="115"/>
        <v>22</v>
      </c>
      <c r="AF118" s="42">
        <f t="shared" si="115"/>
        <v>22</v>
      </c>
      <c r="AG118" s="42">
        <f t="shared" si="115"/>
        <v>22</v>
      </c>
      <c r="AH118" s="42">
        <f t="shared" si="115"/>
        <v>22</v>
      </c>
      <c r="AI118" s="42">
        <f t="shared" si="115"/>
        <v>22</v>
      </c>
      <c r="AJ118" s="42">
        <f t="shared" si="115"/>
        <v>22</v>
      </c>
      <c r="AK118" s="42">
        <f t="shared" si="115"/>
        <v>0</v>
      </c>
      <c r="AL118" s="48">
        <f t="shared" si="115"/>
        <v>0</v>
      </c>
      <c r="AM118" s="48">
        <f t="shared" si="115"/>
        <v>0</v>
      </c>
      <c r="AN118" s="48">
        <f t="shared" si="115"/>
        <v>0</v>
      </c>
      <c r="AO118" s="48">
        <f t="shared" si="115"/>
        <v>0</v>
      </c>
      <c r="AP118" s="48">
        <f t="shared" si="115"/>
        <v>0</v>
      </c>
      <c r="AQ118" s="48">
        <f t="shared" si="115"/>
        <v>0</v>
      </c>
      <c r="AR118" s="48">
        <f t="shared" si="115"/>
        <v>0</v>
      </c>
      <c r="AS118" s="48">
        <f t="shared" si="115"/>
        <v>0</v>
      </c>
      <c r="AT118" s="48">
        <f t="shared" si="115"/>
        <v>0</v>
      </c>
      <c r="AU118" s="112">
        <f t="shared" si="115"/>
        <v>0</v>
      </c>
      <c r="AV118" s="20">
        <f>SUBTOTAL(9,G118:AU118)</f>
        <v>716</v>
      </c>
      <c r="AW118" s="110" t="b">
        <f>AV118=AX116</f>
        <v>1</v>
      </c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FC118" s="1"/>
    </row>
    <row r="119" spans="2:161" s="104" customFormat="1" x14ac:dyDescent="0.25">
      <c r="C119" s="106"/>
      <c r="D119" s="106"/>
      <c r="E119" s="107"/>
      <c r="F119" s="106" t="s">
        <v>12</v>
      </c>
      <c r="G119" s="42">
        <f t="shared" ref="G119:AU119" si="116">COUNTIF(G$14:G$115,"N")</f>
        <v>22</v>
      </c>
      <c r="H119" s="42">
        <f t="shared" si="116"/>
        <v>22</v>
      </c>
      <c r="I119" s="42">
        <f t="shared" si="116"/>
        <v>22</v>
      </c>
      <c r="J119" s="42">
        <f t="shared" si="116"/>
        <v>22</v>
      </c>
      <c r="K119" s="42">
        <f t="shared" si="116"/>
        <v>22</v>
      </c>
      <c r="L119" s="42">
        <f t="shared" si="116"/>
        <v>22</v>
      </c>
      <c r="M119" s="42">
        <f t="shared" si="116"/>
        <v>22</v>
      </c>
      <c r="N119" s="42">
        <f t="shared" si="116"/>
        <v>22</v>
      </c>
      <c r="O119" s="42">
        <f t="shared" si="116"/>
        <v>16</v>
      </c>
      <c r="P119" s="42">
        <f t="shared" si="116"/>
        <v>22</v>
      </c>
      <c r="Q119" s="42">
        <f t="shared" si="116"/>
        <v>20</v>
      </c>
      <c r="R119" s="42">
        <f t="shared" si="116"/>
        <v>22</v>
      </c>
      <c r="S119" s="42">
        <f t="shared" si="116"/>
        <v>22</v>
      </c>
      <c r="T119" s="42">
        <f t="shared" si="116"/>
        <v>22</v>
      </c>
      <c r="U119" s="42">
        <f t="shared" si="116"/>
        <v>22</v>
      </c>
      <c r="V119" s="42">
        <f t="shared" si="116"/>
        <v>22</v>
      </c>
      <c r="W119" s="42">
        <f t="shared" si="116"/>
        <v>22</v>
      </c>
      <c r="X119" s="42">
        <f t="shared" si="116"/>
        <v>22</v>
      </c>
      <c r="Y119" s="42">
        <f t="shared" si="116"/>
        <v>22</v>
      </c>
      <c r="Z119" s="42">
        <f t="shared" si="116"/>
        <v>22</v>
      </c>
      <c r="AA119" s="42">
        <f t="shared" si="116"/>
        <v>22</v>
      </c>
      <c r="AB119" s="42">
        <f t="shared" si="116"/>
        <v>22</v>
      </c>
      <c r="AC119" s="42">
        <f t="shared" si="116"/>
        <v>22</v>
      </c>
      <c r="AD119" s="42">
        <f t="shared" si="116"/>
        <v>22</v>
      </c>
      <c r="AE119" s="42">
        <f t="shared" si="116"/>
        <v>22</v>
      </c>
      <c r="AF119" s="42">
        <f t="shared" si="116"/>
        <v>22</v>
      </c>
      <c r="AG119" s="42">
        <f t="shared" si="116"/>
        <v>22</v>
      </c>
      <c r="AH119" s="42">
        <f t="shared" si="116"/>
        <v>21</v>
      </c>
      <c r="AI119" s="42">
        <f t="shared" si="116"/>
        <v>22</v>
      </c>
      <c r="AJ119" s="42">
        <f t="shared" si="116"/>
        <v>22</v>
      </c>
      <c r="AK119" s="42">
        <f t="shared" si="116"/>
        <v>0</v>
      </c>
      <c r="AL119" s="48">
        <f t="shared" si="116"/>
        <v>0</v>
      </c>
      <c r="AM119" s="48">
        <f t="shared" si="116"/>
        <v>0</v>
      </c>
      <c r="AN119" s="48">
        <f t="shared" si="116"/>
        <v>0</v>
      </c>
      <c r="AO119" s="48">
        <f t="shared" si="116"/>
        <v>0</v>
      </c>
      <c r="AP119" s="48">
        <f t="shared" si="116"/>
        <v>0</v>
      </c>
      <c r="AQ119" s="48">
        <f t="shared" si="116"/>
        <v>0</v>
      </c>
      <c r="AR119" s="48">
        <f t="shared" si="116"/>
        <v>0</v>
      </c>
      <c r="AS119" s="48">
        <f t="shared" si="116"/>
        <v>0</v>
      </c>
      <c r="AT119" s="48">
        <f t="shared" si="116"/>
        <v>0</v>
      </c>
      <c r="AU119" s="112">
        <f t="shared" si="116"/>
        <v>0</v>
      </c>
      <c r="AV119" s="20">
        <f>SUBTOTAL(9,G119:AU119)</f>
        <v>651</v>
      </c>
      <c r="AW119" s="110" t="b">
        <f>AV119=AY116</f>
        <v>1</v>
      </c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FB119" s="132">
        <f>570+282</f>
        <v>852</v>
      </c>
      <c r="FC119" s="1" t="s">
        <v>10</v>
      </c>
    </row>
    <row r="120" spans="2:161" x14ac:dyDescent="0.25">
      <c r="B120" s="104">
        <f>19+9</f>
        <v>28</v>
      </c>
      <c r="C120" s="104"/>
      <c r="D120" s="104"/>
      <c r="E120" s="104"/>
      <c r="F120" s="106" t="s">
        <v>13</v>
      </c>
      <c r="G120" s="42">
        <f t="shared" ref="G120:AU120" si="117">COUNTIF(G$14:G$115,"G")</f>
        <v>0</v>
      </c>
      <c r="H120" s="48">
        <f t="shared" si="117"/>
        <v>0</v>
      </c>
      <c r="I120" s="48">
        <f t="shared" si="117"/>
        <v>0</v>
      </c>
      <c r="J120" s="48">
        <f t="shared" si="117"/>
        <v>0</v>
      </c>
      <c r="K120" s="42">
        <f t="shared" si="117"/>
        <v>0</v>
      </c>
      <c r="L120" s="48">
        <f t="shared" si="117"/>
        <v>0</v>
      </c>
      <c r="M120" s="48">
        <f t="shared" si="117"/>
        <v>0</v>
      </c>
      <c r="N120" s="48">
        <f t="shared" si="117"/>
        <v>0</v>
      </c>
      <c r="O120" s="48">
        <f t="shared" si="117"/>
        <v>0</v>
      </c>
      <c r="P120" s="48">
        <f t="shared" si="117"/>
        <v>0</v>
      </c>
      <c r="Q120" s="42">
        <f t="shared" si="117"/>
        <v>0</v>
      </c>
      <c r="R120" s="48">
        <f t="shared" si="117"/>
        <v>0</v>
      </c>
      <c r="S120" s="48">
        <f t="shared" si="117"/>
        <v>0</v>
      </c>
      <c r="T120" s="48">
        <f t="shared" si="117"/>
        <v>0</v>
      </c>
      <c r="U120" s="48">
        <f t="shared" si="117"/>
        <v>0</v>
      </c>
      <c r="V120" s="48">
        <f t="shared" si="117"/>
        <v>0</v>
      </c>
      <c r="W120" s="48">
        <f t="shared" si="117"/>
        <v>0</v>
      </c>
      <c r="X120" s="48">
        <f t="shared" si="117"/>
        <v>0</v>
      </c>
      <c r="Y120" s="48">
        <f t="shared" si="117"/>
        <v>0</v>
      </c>
      <c r="Z120" s="48">
        <f t="shared" si="117"/>
        <v>0</v>
      </c>
      <c r="AA120" s="48">
        <f t="shared" si="117"/>
        <v>0</v>
      </c>
      <c r="AB120" s="48">
        <f t="shared" si="117"/>
        <v>0</v>
      </c>
      <c r="AC120" s="48">
        <f t="shared" si="117"/>
        <v>0</v>
      </c>
      <c r="AD120" s="48">
        <f t="shared" si="117"/>
        <v>0</v>
      </c>
      <c r="AE120" s="48">
        <f t="shared" si="117"/>
        <v>0</v>
      </c>
      <c r="AF120" s="48">
        <f t="shared" si="117"/>
        <v>0</v>
      </c>
      <c r="AG120" s="48">
        <f t="shared" si="117"/>
        <v>0</v>
      </c>
      <c r="AH120" s="48">
        <f t="shared" si="117"/>
        <v>0</v>
      </c>
      <c r="AI120" s="48">
        <f t="shared" si="117"/>
        <v>0</v>
      </c>
      <c r="AJ120" s="48">
        <f t="shared" si="117"/>
        <v>0</v>
      </c>
      <c r="AK120" s="48">
        <f t="shared" si="117"/>
        <v>0</v>
      </c>
      <c r="AL120" s="48">
        <f t="shared" si="117"/>
        <v>0</v>
      </c>
      <c r="AM120" s="48">
        <f t="shared" si="117"/>
        <v>0</v>
      </c>
      <c r="AN120" s="48">
        <f t="shared" si="117"/>
        <v>0</v>
      </c>
      <c r="AO120" s="48">
        <f t="shared" si="117"/>
        <v>0</v>
      </c>
      <c r="AP120" s="48">
        <f t="shared" si="117"/>
        <v>0</v>
      </c>
      <c r="AQ120" s="48">
        <f t="shared" si="117"/>
        <v>0</v>
      </c>
      <c r="AR120" s="48">
        <f t="shared" si="117"/>
        <v>0</v>
      </c>
      <c r="AS120" s="48">
        <f t="shared" si="117"/>
        <v>0</v>
      </c>
      <c r="AT120" s="48">
        <f t="shared" si="117"/>
        <v>0</v>
      </c>
      <c r="AU120" s="112">
        <f t="shared" si="117"/>
        <v>0</v>
      </c>
      <c r="AV120" s="20">
        <f>SUBTOTAL(9,G120:AU120)</f>
        <v>0</v>
      </c>
      <c r="AW120" s="20" t="b">
        <f>AV120=AZ116</f>
        <v>1</v>
      </c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FB120" s="130">
        <f>492+224</f>
        <v>716</v>
      </c>
      <c r="FC120" s="1" t="s">
        <v>11</v>
      </c>
    </row>
    <row r="121" spans="2:161" x14ac:dyDescent="0.25">
      <c r="B121" s="104">
        <f>18+8</f>
        <v>26</v>
      </c>
      <c r="C121" s="104"/>
      <c r="D121" s="104"/>
      <c r="E121" s="104"/>
      <c r="F121" s="106" t="s">
        <v>14</v>
      </c>
      <c r="G121" s="42">
        <f t="shared" ref="G121:AU121" si="118">COUNTIF(G$14:G$115,"M+E")</f>
        <v>0</v>
      </c>
      <c r="H121" s="48">
        <f t="shared" si="118"/>
        <v>0</v>
      </c>
      <c r="I121" s="48">
        <f t="shared" si="118"/>
        <v>0</v>
      </c>
      <c r="J121" s="48">
        <f t="shared" si="118"/>
        <v>0</v>
      </c>
      <c r="K121" s="42">
        <f t="shared" si="118"/>
        <v>0</v>
      </c>
      <c r="L121" s="48">
        <f t="shared" si="118"/>
        <v>0</v>
      </c>
      <c r="M121" s="48">
        <f t="shared" si="118"/>
        <v>0</v>
      </c>
      <c r="N121" s="48">
        <f t="shared" si="118"/>
        <v>0</v>
      </c>
      <c r="O121" s="48">
        <f t="shared" si="118"/>
        <v>0</v>
      </c>
      <c r="P121" s="48">
        <f t="shared" si="118"/>
        <v>0</v>
      </c>
      <c r="Q121" s="42">
        <f t="shared" si="118"/>
        <v>0</v>
      </c>
      <c r="R121" s="48">
        <f t="shared" si="118"/>
        <v>0</v>
      </c>
      <c r="S121" s="48">
        <f t="shared" si="118"/>
        <v>0</v>
      </c>
      <c r="T121" s="48">
        <f t="shared" si="118"/>
        <v>0</v>
      </c>
      <c r="U121" s="48">
        <f t="shared" si="118"/>
        <v>0</v>
      </c>
      <c r="V121" s="48">
        <f t="shared" si="118"/>
        <v>0</v>
      </c>
      <c r="W121" s="48">
        <f t="shared" si="118"/>
        <v>0</v>
      </c>
      <c r="X121" s="48">
        <f t="shared" si="118"/>
        <v>0</v>
      </c>
      <c r="Y121" s="48">
        <f t="shared" si="118"/>
        <v>0</v>
      </c>
      <c r="Z121" s="48">
        <f t="shared" si="118"/>
        <v>0</v>
      </c>
      <c r="AA121" s="48">
        <f t="shared" si="118"/>
        <v>0</v>
      </c>
      <c r="AB121" s="48">
        <f t="shared" si="118"/>
        <v>0</v>
      </c>
      <c r="AC121" s="48">
        <f t="shared" si="118"/>
        <v>0</v>
      </c>
      <c r="AD121" s="48">
        <f t="shared" si="118"/>
        <v>0</v>
      </c>
      <c r="AE121" s="48">
        <f t="shared" si="118"/>
        <v>0</v>
      </c>
      <c r="AF121" s="48">
        <f t="shared" si="118"/>
        <v>0</v>
      </c>
      <c r="AG121" s="48">
        <f t="shared" si="118"/>
        <v>0</v>
      </c>
      <c r="AH121" s="48">
        <f t="shared" si="118"/>
        <v>0</v>
      </c>
      <c r="AI121" s="48">
        <f t="shared" si="118"/>
        <v>0</v>
      </c>
      <c r="AJ121" s="48">
        <f t="shared" si="118"/>
        <v>0</v>
      </c>
      <c r="AK121" s="48">
        <f t="shared" si="118"/>
        <v>0</v>
      </c>
      <c r="AL121" s="48">
        <f t="shared" si="118"/>
        <v>0</v>
      </c>
      <c r="AM121" s="48">
        <f t="shared" si="118"/>
        <v>0</v>
      </c>
      <c r="AN121" s="48">
        <f t="shared" si="118"/>
        <v>0</v>
      </c>
      <c r="AO121" s="48">
        <f t="shared" si="118"/>
        <v>0</v>
      </c>
      <c r="AP121" s="48">
        <f t="shared" si="118"/>
        <v>0</v>
      </c>
      <c r="AQ121" s="48">
        <f t="shared" si="118"/>
        <v>0</v>
      </c>
      <c r="AR121" s="48">
        <f t="shared" si="118"/>
        <v>0</v>
      </c>
      <c r="AS121" s="48">
        <f t="shared" si="118"/>
        <v>0</v>
      </c>
      <c r="AT121" s="48">
        <f t="shared" si="118"/>
        <v>0</v>
      </c>
      <c r="AU121" s="112">
        <f t="shared" si="118"/>
        <v>0</v>
      </c>
      <c r="AV121" s="20">
        <f t="shared" ref="AV121:AV132" si="119">SUBTOTAL(9,Q121:AU121)</f>
        <v>0</v>
      </c>
      <c r="AW121" s="20" t="b">
        <f>AV121=BA116</f>
        <v>1</v>
      </c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FB121" s="130">
        <f>473+178</f>
        <v>651</v>
      </c>
      <c r="FC121" s="1" t="s">
        <v>12</v>
      </c>
    </row>
    <row r="122" spans="2:161" x14ac:dyDescent="0.25">
      <c r="B122" s="104">
        <f>16+6</f>
        <v>22</v>
      </c>
      <c r="C122" s="104"/>
      <c r="D122" s="104"/>
      <c r="E122" s="104"/>
      <c r="F122" s="106" t="s">
        <v>15</v>
      </c>
      <c r="G122" s="42">
        <f t="shared" ref="G122:AU122" si="120">COUNTIF(G$14:G$115,"E+n")</f>
        <v>0</v>
      </c>
      <c r="H122" s="48">
        <f t="shared" si="120"/>
        <v>0</v>
      </c>
      <c r="I122" s="48">
        <f t="shared" si="120"/>
        <v>0</v>
      </c>
      <c r="J122" s="48">
        <f t="shared" si="120"/>
        <v>0</v>
      </c>
      <c r="K122" s="42">
        <f t="shared" si="120"/>
        <v>0</v>
      </c>
      <c r="L122" s="48">
        <f t="shared" si="120"/>
        <v>0</v>
      </c>
      <c r="M122" s="48">
        <f t="shared" si="120"/>
        <v>0</v>
      </c>
      <c r="N122" s="48">
        <f t="shared" si="120"/>
        <v>0</v>
      </c>
      <c r="O122" s="48">
        <f t="shared" si="120"/>
        <v>0</v>
      </c>
      <c r="P122" s="48">
        <f t="shared" si="120"/>
        <v>0</v>
      </c>
      <c r="Q122" s="42">
        <f t="shared" si="120"/>
        <v>0</v>
      </c>
      <c r="R122" s="48">
        <f t="shared" si="120"/>
        <v>0</v>
      </c>
      <c r="S122" s="48">
        <f t="shared" si="120"/>
        <v>0</v>
      </c>
      <c r="T122" s="48">
        <f t="shared" si="120"/>
        <v>0</v>
      </c>
      <c r="U122" s="48">
        <f t="shared" si="120"/>
        <v>0</v>
      </c>
      <c r="V122" s="48">
        <f t="shared" si="120"/>
        <v>0</v>
      </c>
      <c r="W122" s="48">
        <f t="shared" si="120"/>
        <v>0</v>
      </c>
      <c r="X122" s="48">
        <f t="shared" si="120"/>
        <v>0</v>
      </c>
      <c r="Y122" s="48">
        <f t="shared" si="120"/>
        <v>0</v>
      </c>
      <c r="Z122" s="48">
        <f t="shared" si="120"/>
        <v>0</v>
      </c>
      <c r="AA122" s="48">
        <f t="shared" si="120"/>
        <v>0</v>
      </c>
      <c r="AB122" s="48">
        <f t="shared" si="120"/>
        <v>0</v>
      </c>
      <c r="AC122" s="48">
        <f t="shared" si="120"/>
        <v>0</v>
      </c>
      <c r="AD122" s="48">
        <f t="shared" si="120"/>
        <v>0</v>
      </c>
      <c r="AE122" s="48">
        <f t="shared" si="120"/>
        <v>0</v>
      </c>
      <c r="AF122" s="48">
        <f t="shared" si="120"/>
        <v>0</v>
      </c>
      <c r="AG122" s="48">
        <f t="shared" si="120"/>
        <v>0</v>
      </c>
      <c r="AH122" s="48">
        <f t="shared" si="120"/>
        <v>0</v>
      </c>
      <c r="AI122" s="48">
        <f t="shared" si="120"/>
        <v>0</v>
      </c>
      <c r="AJ122" s="48">
        <f t="shared" si="120"/>
        <v>0</v>
      </c>
      <c r="AK122" s="48">
        <f t="shared" si="120"/>
        <v>0</v>
      </c>
      <c r="AL122" s="48">
        <f t="shared" si="120"/>
        <v>0</v>
      </c>
      <c r="AM122" s="48">
        <f t="shared" si="120"/>
        <v>0</v>
      </c>
      <c r="AN122" s="48">
        <f t="shared" si="120"/>
        <v>0</v>
      </c>
      <c r="AO122" s="48">
        <f t="shared" si="120"/>
        <v>0</v>
      </c>
      <c r="AP122" s="48">
        <f t="shared" si="120"/>
        <v>0</v>
      </c>
      <c r="AQ122" s="48">
        <f t="shared" si="120"/>
        <v>0</v>
      </c>
      <c r="AR122" s="48">
        <f t="shared" si="120"/>
        <v>0</v>
      </c>
      <c r="AS122" s="48">
        <f t="shared" si="120"/>
        <v>0</v>
      </c>
      <c r="AT122" s="48">
        <f t="shared" si="120"/>
        <v>0</v>
      </c>
      <c r="AU122" s="112">
        <f t="shared" si="120"/>
        <v>0</v>
      </c>
      <c r="AV122" s="20">
        <f t="shared" si="119"/>
        <v>0</v>
      </c>
      <c r="AW122" s="113" t="b">
        <f>AV122=BB116</f>
        <v>1</v>
      </c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4"/>
    </row>
    <row r="123" spans="2:161" x14ac:dyDescent="0.25">
      <c r="B123" s="104"/>
      <c r="C123" s="104"/>
      <c r="D123" s="104"/>
      <c r="E123" s="104"/>
      <c r="F123" s="106" t="s">
        <v>16</v>
      </c>
      <c r="G123" s="42">
        <f t="shared" ref="G123:AU123" si="121">COUNTIF(G$14:G$115,"N+M")</f>
        <v>0</v>
      </c>
      <c r="H123" s="48">
        <f t="shared" si="121"/>
        <v>0</v>
      </c>
      <c r="I123" s="48">
        <f t="shared" si="121"/>
        <v>0</v>
      </c>
      <c r="J123" s="48">
        <f t="shared" si="121"/>
        <v>0</v>
      </c>
      <c r="K123" s="42">
        <f t="shared" si="121"/>
        <v>0</v>
      </c>
      <c r="L123" s="48">
        <f t="shared" si="121"/>
        <v>0</v>
      </c>
      <c r="M123" s="48">
        <f t="shared" si="121"/>
        <v>0</v>
      </c>
      <c r="N123" s="48">
        <f t="shared" si="121"/>
        <v>0</v>
      </c>
      <c r="O123" s="48">
        <f t="shared" si="121"/>
        <v>0</v>
      </c>
      <c r="P123" s="48">
        <f t="shared" si="121"/>
        <v>0</v>
      </c>
      <c r="Q123" s="42">
        <f t="shared" si="121"/>
        <v>0</v>
      </c>
      <c r="R123" s="48">
        <f t="shared" si="121"/>
        <v>0</v>
      </c>
      <c r="S123" s="48">
        <f t="shared" si="121"/>
        <v>0</v>
      </c>
      <c r="T123" s="48">
        <f t="shared" si="121"/>
        <v>0</v>
      </c>
      <c r="U123" s="48">
        <f t="shared" si="121"/>
        <v>0</v>
      </c>
      <c r="V123" s="48">
        <f t="shared" si="121"/>
        <v>0</v>
      </c>
      <c r="W123" s="48">
        <f t="shared" si="121"/>
        <v>0</v>
      </c>
      <c r="X123" s="48">
        <f t="shared" si="121"/>
        <v>0</v>
      </c>
      <c r="Y123" s="48">
        <f t="shared" si="121"/>
        <v>0</v>
      </c>
      <c r="Z123" s="48">
        <f t="shared" si="121"/>
        <v>0</v>
      </c>
      <c r="AA123" s="48">
        <f t="shared" si="121"/>
        <v>0</v>
      </c>
      <c r="AB123" s="48">
        <f t="shared" si="121"/>
        <v>0</v>
      </c>
      <c r="AC123" s="48">
        <f t="shared" si="121"/>
        <v>0</v>
      </c>
      <c r="AD123" s="48">
        <f t="shared" si="121"/>
        <v>0</v>
      </c>
      <c r="AE123" s="48">
        <f t="shared" si="121"/>
        <v>0</v>
      </c>
      <c r="AF123" s="48">
        <f t="shared" si="121"/>
        <v>0</v>
      </c>
      <c r="AG123" s="48">
        <f t="shared" si="121"/>
        <v>0</v>
      </c>
      <c r="AH123" s="48">
        <f t="shared" si="121"/>
        <v>0</v>
      </c>
      <c r="AI123" s="48">
        <f t="shared" si="121"/>
        <v>0</v>
      </c>
      <c r="AJ123" s="48">
        <f t="shared" si="121"/>
        <v>0</v>
      </c>
      <c r="AK123" s="48">
        <f t="shared" si="121"/>
        <v>0</v>
      </c>
      <c r="AL123" s="48">
        <f t="shared" si="121"/>
        <v>0</v>
      </c>
      <c r="AM123" s="48">
        <f t="shared" si="121"/>
        <v>0</v>
      </c>
      <c r="AN123" s="48">
        <f t="shared" si="121"/>
        <v>0</v>
      </c>
      <c r="AO123" s="48">
        <f t="shared" si="121"/>
        <v>0</v>
      </c>
      <c r="AP123" s="48">
        <f t="shared" si="121"/>
        <v>0</v>
      </c>
      <c r="AQ123" s="48">
        <f t="shared" si="121"/>
        <v>0</v>
      </c>
      <c r="AR123" s="48">
        <f t="shared" si="121"/>
        <v>0</v>
      </c>
      <c r="AS123" s="48">
        <f t="shared" si="121"/>
        <v>0</v>
      </c>
      <c r="AT123" s="48">
        <f t="shared" si="121"/>
        <v>0</v>
      </c>
      <c r="AU123" s="112">
        <f t="shared" si="121"/>
        <v>0</v>
      </c>
      <c r="AV123" s="20">
        <f t="shared" si="119"/>
        <v>0</v>
      </c>
      <c r="AW123" s="114" t="b">
        <f>AV123=BC116</f>
        <v>1</v>
      </c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04"/>
    </row>
    <row r="124" spans="2:161" x14ac:dyDescent="0.25">
      <c r="B124" s="104"/>
      <c r="C124" s="104"/>
      <c r="D124" s="104"/>
      <c r="E124" s="104"/>
      <c r="F124" s="106" t="s">
        <v>17</v>
      </c>
      <c r="G124" s="42">
        <f t="shared" ref="G124:AU124" si="122">COUNTIF(G$14:G$115,"M+N")</f>
        <v>0</v>
      </c>
      <c r="H124" s="48">
        <f t="shared" si="122"/>
        <v>0</v>
      </c>
      <c r="I124" s="48">
        <f t="shared" si="122"/>
        <v>0</v>
      </c>
      <c r="J124" s="48">
        <f t="shared" si="122"/>
        <v>0</v>
      </c>
      <c r="K124" s="42">
        <f t="shared" si="122"/>
        <v>0</v>
      </c>
      <c r="L124" s="48">
        <f t="shared" si="122"/>
        <v>0</v>
      </c>
      <c r="M124" s="48">
        <f t="shared" si="122"/>
        <v>0</v>
      </c>
      <c r="N124" s="48">
        <f t="shared" si="122"/>
        <v>0</v>
      </c>
      <c r="O124" s="48">
        <f t="shared" si="122"/>
        <v>0</v>
      </c>
      <c r="P124" s="48">
        <f t="shared" si="122"/>
        <v>0</v>
      </c>
      <c r="Q124" s="42">
        <f t="shared" si="122"/>
        <v>0</v>
      </c>
      <c r="R124" s="48">
        <f t="shared" si="122"/>
        <v>0</v>
      </c>
      <c r="S124" s="48">
        <f t="shared" si="122"/>
        <v>0</v>
      </c>
      <c r="T124" s="48">
        <f t="shared" si="122"/>
        <v>0</v>
      </c>
      <c r="U124" s="48">
        <f t="shared" si="122"/>
        <v>0</v>
      </c>
      <c r="V124" s="48">
        <f t="shared" si="122"/>
        <v>0</v>
      </c>
      <c r="W124" s="48">
        <f t="shared" si="122"/>
        <v>0</v>
      </c>
      <c r="X124" s="48">
        <f t="shared" si="122"/>
        <v>0</v>
      </c>
      <c r="Y124" s="48">
        <f t="shared" si="122"/>
        <v>0</v>
      </c>
      <c r="Z124" s="48">
        <f t="shared" si="122"/>
        <v>0</v>
      </c>
      <c r="AA124" s="48">
        <f t="shared" si="122"/>
        <v>0</v>
      </c>
      <c r="AB124" s="48">
        <f t="shared" si="122"/>
        <v>0</v>
      </c>
      <c r="AC124" s="48">
        <f t="shared" si="122"/>
        <v>0</v>
      </c>
      <c r="AD124" s="48">
        <f t="shared" si="122"/>
        <v>0</v>
      </c>
      <c r="AE124" s="48">
        <f t="shared" si="122"/>
        <v>0</v>
      </c>
      <c r="AF124" s="48">
        <f t="shared" si="122"/>
        <v>0</v>
      </c>
      <c r="AG124" s="48">
        <f t="shared" si="122"/>
        <v>0</v>
      </c>
      <c r="AH124" s="48">
        <f t="shared" si="122"/>
        <v>0</v>
      </c>
      <c r="AI124" s="48">
        <f t="shared" si="122"/>
        <v>0</v>
      </c>
      <c r="AJ124" s="48">
        <f t="shared" si="122"/>
        <v>0</v>
      </c>
      <c r="AK124" s="48">
        <f t="shared" si="122"/>
        <v>0</v>
      </c>
      <c r="AL124" s="48">
        <f t="shared" si="122"/>
        <v>0</v>
      </c>
      <c r="AM124" s="48">
        <f t="shared" si="122"/>
        <v>0</v>
      </c>
      <c r="AN124" s="48">
        <f t="shared" si="122"/>
        <v>0</v>
      </c>
      <c r="AO124" s="48">
        <f t="shared" si="122"/>
        <v>0</v>
      </c>
      <c r="AP124" s="48">
        <f t="shared" si="122"/>
        <v>0</v>
      </c>
      <c r="AQ124" s="48">
        <f t="shared" si="122"/>
        <v>0</v>
      </c>
      <c r="AR124" s="48">
        <f t="shared" si="122"/>
        <v>0</v>
      </c>
      <c r="AS124" s="48">
        <f t="shared" si="122"/>
        <v>0</v>
      </c>
      <c r="AT124" s="48">
        <f t="shared" si="122"/>
        <v>0</v>
      </c>
      <c r="AU124" s="112">
        <f t="shared" si="122"/>
        <v>0</v>
      </c>
      <c r="AV124" s="20">
        <f t="shared" si="119"/>
        <v>0</v>
      </c>
      <c r="AW124" s="20" t="b">
        <f>AV124=BD116</f>
        <v>1</v>
      </c>
      <c r="AX124" s="104"/>
      <c r="AY124" s="104">
        <f>570+282</f>
        <v>852</v>
      </c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 t="s">
        <v>10</v>
      </c>
      <c r="BN124" s="104"/>
      <c r="BO124" s="104"/>
    </row>
    <row r="125" spans="2:161" x14ac:dyDescent="0.25">
      <c r="B125" s="104"/>
      <c r="C125" s="104"/>
      <c r="D125" s="104"/>
      <c r="E125" s="104"/>
      <c r="F125" s="106" t="s">
        <v>18</v>
      </c>
      <c r="G125" s="42">
        <f t="shared" ref="G125:AU125" si="123">COUNTIF(G$14:G$115,"M+G")</f>
        <v>0</v>
      </c>
      <c r="H125" s="48">
        <f t="shared" si="123"/>
        <v>0</v>
      </c>
      <c r="I125" s="48">
        <f t="shared" si="123"/>
        <v>0</v>
      </c>
      <c r="J125" s="48">
        <f t="shared" si="123"/>
        <v>0</v>
      </c>
      <c r="K125" s="42">
        <f t="shared" si="123"/>
        <v>0</v>
      </c>
      <c r="L125" s="48">
        <f t="shared" si="123"/>
        <v>0</v>
      </c>
      <c r="M125" s="48">
        <f t="shared" si="123"/>
        <v>0</v>
      </c>
      <c r="N125" s="48">
        <f t="shared" si="123"/>
        <v>0</v>
      </c>
      <c r="O125" s="48">
        <f t="shared" si="123"/>
        <v>0</v>
      </c>
      <c r="P125" s="48">
        <f t="shared" si="123"/>
        <v>0</v>
      </c>
      <c r="Q125" s="42">
        <f t="shared" si="123"/>
        <v>0</v>
      </c>
      <c r="R125" s="48">
        <f t="shared" si="123"/>
        <v>0</v>
      </c>
      <c r="S125" s="48">
        <f t="shared" si="123"/>
        <v>0</v>
      </c>
      <c r="T125" s="48">
        <f t="shared" si="123"/>
        <v>0</v>
      </c>
      <c r="U125" s="48">
        <f t="shared" si="123"/>
        <v>0</v>
      </c>
      <c r="V125" s="48">
        <f t="shared" si="123"/>
        <v>0</v>
      </c>
      <c r="W125" s="48">
        <f t="shared" si="123"/>
        <v>0</v>
      </c>
      <c r="X125" s="48">
        <f t="shared" si="123"/>
        <v>0</v>
      </c>
      <c r="Y125" s="48">
        <f t="shared" si="123"/>
        <v>0</v>
      </c>
      <c r="Z125" s="48">
        <f t="shared" si="123"/>
        <v>0</v>
      </c>
      <c r="AA125" s="48">
        <f t="shared" si="123"/>
        <v>0</v>
      </c>
      <c r="AB125" s="48">
        <f t="shared" si="123"/>
        <v>0</v>
      </c>
      <c r="AC125" s="48">
        <f t="shared" si="123"/>
        <v>0</v>
      </c>
      <c r="AD125" s="48">
        <f t="shared" si="123"/>
        <v>0</v>
      </c>
      <c r="AE125" s="48">
        <f t="shared" si="123"/>
        <v>0</v>
      </c>
      <c r="AF125" s="48">
        <f t="shared" si="123"/>
        <v>0</v>
      </c>
      <c r="AG125" s="48">
        <f t="shared" si="123"/>
        <v>0</v>
      </c>
      <c r="AH125" s="48">
        <f t="shared" si="123"/>
        <v>0</v>
      </c>
      <c r="AI125" s="48">
        <f t="shared" si="123"/>
        <v>0</v>
      </c>
      <c r="AJ125" s="48">
        <f t="shared" si="123"/>
        <v>0</v>
      </c>
      <c r="AK125" s="48">
        <f t="shared" si="123"/>
        <v>0</v>
      </c>
      <c r="AL125" s="48">
        <f t="shared" si="123"/>
        <v>0</v>
      </c>
      <c r="AM125" s="48">
        <f t="shared" si="123"/>
        <v>0</v>
      </c>
      <c r="AN125" s="48">
        <f t="shared" si="123"/>
        <v>0</v>
      </c>
      <c r="AO125" s="48">
        <f t="shared" si="123"/>
        <v>0</v>
      </c>
      <c r="AP125" s="48">
        <f t="shared" si="123"/>
        <v>0</v>
      </c>
      <c r="AQ125" s="48">
        <f t="shared" si="123"/>
        <v>0</v>
      </c>
      <c r="AR125" s="48">
        <f t="shared" si="123"/>
        <v>0</v>
      </c>
      <c r="AS125" s="48">
        <f t="shared" si="123"/>
        <v>0</v>
      </c>
      <c r="AT125" s="48">
        <f t="shared" si="123"/>
        <v>0</v>
      </c>
      <c r="AU125" s="112">
        <f t="shared" si="123"/>
        <v>0</v>
      </c>
      <c r="AV125" s="20">
        <f t="shared" si="119"/>
        <v>0</v>
      </c>
      <c r="AW125" s="113" t="b">
        <f>BE116=BE116</f>
        <v>1</v>
      </c>
      <c r="AX125" s="104"/>
      <c r="AY125" s="104">
        <f>492+224</f>
        <v>716</v>
      </c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 t="s">
        <v>11</v>
      </c>
      <c r="BN125" s="104"/>
      <c r="BO125" s="104"/>
    </row>
    <row r="126" spans="2:161" x14ac:dyDescent="0.25">
      <c r="B126" s="104"/>
      <c r="C126" s="104"/>
      <c r="D126" s="104"/>
      <c r="E126" s="104"/>
      <c r="F126" s="106" t="s">
        <v>19</v>
      </c>
      <c r="G126" s="42">
        <f t="shared" ref="G126:AU126" si="124">COUNTIF(G$14:G$115,"G+E")</f>
        <v>0</v>
      </c>
      <c r="H126" s="48">
        <f t="shared" si="124"/>
        <v>0</v>
      </c>
      <c r="I126" s="48">
        <f t="shared" si="124"/>
        <v>0</v>
      </c>
      <c r="J126" s="48">
        <f t="shared" si="124"/>
        <v>0</v>
      </c>
      <c r="K126" s="42">
        <f t="shared" si="124"/>
        <v>0</v>
      </c>
      <c r="L126" s="48">
        <f t="shared" si="124"/>
        <v>0</v>
      </c>
      <c r="M126" s="48">
        <f t="shared" si="124"/>
        <v>0</v>
      </c>
      <c r="N126" s="48">
        <f t="shared" si="124"/>
        <v>0</v>
      </c>
      <c r="O126" s="48">
        <f t="shared" si="124"/>
        <v>0</v>
      </c>
      <c r="P126" s="48">
        <f t="shared" si="124"/>
        <v>0</v>
      </c>
      <c r="Q126" s="42">
        <f t="shared" si="124"/>
        <v>0</v>
      </c>
      <c r="R126" s="48">
        <f t="shared" si="124"/>
        <v>0</v>
      </c>
      <c r="S126" s="48">
        <f t="shared" si="124"/>
        <v>0</v>
      </c>
      <c r="T126" s="48">
        <f t="shared" si="124"/>
        <v>0</v>
      </c>
      <c r="U126" s="48">
        <f t="shared" si="124"/>
        <v>0</v>
      </c>
      <c r="V126" s="48">
        <f t="shared" si="124"/>
        <v>0</v>
      </c>
      <c r="W126" s="48">
        <f t="shared" si="124"/>
        <v>0</v>
      </c>
      <c r="X126" s="48">
        <f t="shared" si="124"/>
        <v>0</v>
      </c>
      <c r="Y126" s="48">
        <f t="shared" si="124"/>
        <v>0</v>
      </c>
      <c r="Z126" s="48">
        <f t="shared" si="124"/>
        <v>0</v>
      </c>
      <c r="AA126" s="48">
        <f t="shared" si="124"/>
        <v>0</v>
      </c>
      <c r="AB126" s="48">
        <f t="shared" si="124"/>
        <v>0</v>
      </c>
      <c r="AC126" s="48">
        <f t="shared" si="124"/>
        <v>0</v>
      </c>
      <c r="AD126" s="48">
        <f t="shared" si="124"/>
        <v>0</v>
      </c>
      <c r="AE126" s="48">
        <f t="shared" si="124"/>
        <v>0</v>
      </c>
      <c r="AF126" s="48">
        <f t="shared" si="124"/>
        <v>0</v>
      </c>
      <c r="AG126" s="48">
        <f t="shared" si="124"/>
        <v>0</v>
      </c>
      <c r="AH126" s="48">
        <f t="shared" si="124"/>
        <v>0</v>
      </c>
      <c r="AI126" s="48">
        <f t="shared" si="124"/>
        <v>0</v>
      </c>
      <c r="AJ126" s="48">
        <f t="shared" si="124"/>
        <v>0</v>
      </c>
      <c r="AK126" s="48">
        <f t="shared" si="124"/>
        <v>0</v>
      </c>
      <c r="AL126" s="48">
        <f t="shared" si="124"/>
        <v>0</v>
      </c>
      <c r="AM126" s="48">
        <f t="shared" si="124"/>
        <v>0</v>
      </c>
      <c r="AN126" s="48">
        <f t="shared" si="124"/>
        <v>0</v>
      </c>
      <c r="AO126" s="48">
        <f t="shared" si="124"/>
        <v>0</v>
      </c>
      <c r="AP126" s="48">
        <f t="shared" si="124"/>
        <v>0</v>
      </c>
      <c r="AQ126" s="48">
        <f t="shared" si="124"/>
        <v>0</v>
      </c>
      <c r="AR126" s="48">
        <f t="shared" si="124"/>
        <v>0</v>
      </c>
      <c r="AS126" s="48">
        <f t="shared" si="124"/>
        <v>0</v>
      </c>
      <c r="AT126" s="48">
        <f t="shared" si="124"/>
        <v>0</v>
      </c>
      <c r="AU126" s="112">
        <f t="shared" si="124"/>
        <v>0</v>
      </c>
      <c r="AV126" s="20">
        <f t="shared" si="119"/>
        <v>0</v>
      </c>
      <c r="AW126" s="20" t="b">
        <f>AV126=BF116</f>
        <v>1</v>
      </c>
      <c r="AX126" s="104"/>
      <c r="AY126" s="104">
        <f>473+178</f>
        <v>651</v>
      </c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 t="s">
        <v>12</v>
      </c>
      <c r="BN126" s="104"/>
      <c r="BO126" s="104"/>
    </row>
    <row r="127" spans="2:161" x14ac:dyDescent="0.25">
      <c r="B127" s="104"/>
      <c r="C127" s="104"/>
      <c r="D127" s="104"/>
      <c r="E127" s="104"/>
      <c r="F127" s="106" t="s">
        <v>20</v>
      </c>
      <c r="G127" s="42">
        <f t="shared" ref="G127:AU127" si="125">COUNTIF(G$14:G$115,"G+N")</f>
        <v>0</v>
      </c>
      <c r="H127" s="48">
        <f t="shared" si="125"/>
        <v>0</v>
      </c>
      <c r="I127" s="48">
        <f t="shared" si="125"/>
        <v>0</v>
      </c>
      <c r="J127" s="48">
        <f t="shared" si="125"/>
        <v>0</v>
      </c>
      <c r="K127" s="42">
        <f t="shared" si="125"/>
        <v>0</v>
      </c>
      <c r="L127" s="48">
        <f t="shared" si="125"/>
        <v>0</v>
      </c>
      <c r="M127" s="48">
        <f t="shared" si="125"/>
        <v>0</v>
      </c>
      <c r="N127" s="48">
        <f t="shared" si="125"/>
        <v>0</v>
      </c>
      <c r="O127" s="48">
        <f t="shared" si="125"/>
        <v>0</v>
      </c>
      <c r="P127" s="48">
        <f t="shared" si="125"/>
        <v>0</v>
      </c>
      <c r="Q127" s="42">
        <f t="shared" si="125"/>
        <v>0</v>
      </c>
      <c r="R127" s="48">
        <f t="shared" si="125"/>
        <v>0</v>
      </c>
      <c r="S127" s="48">
        <f t="shared" si="125"/>
        <v>0</v>
      </c>
      <c r="T127" s="48">
        <f t="shared" si="125"/>
        <v>0</v>
      </c>
      <c r="U127" s="48">
        <f t="shared" si="125"/>
        <v>0</v>
      </c>
      <c r="V127" s="48">
        <f t="shared" si="125"/>
        <v>0</v>
      </c>
      <c r="W127" s="48">
        <f t="shared" si="125"/>
        <v>0</v>
      </c>
      <c r="X127" s="48">
        <f t="shared" si="125"/>
        <v>0</v>
      </c>
      <c r="Y127" s="48">
        <f t="shared" si="125"/>
        <v>0</v>
      </c>
      <c r="Z127" s="48">
        <f t="shared" si="125"/>
        <v>0</v>
      </c>
      <c r="AA127" s="48">
        <f t="shared" si="125"/>
        <v>0</v>
      </c>
      <c r="AB127" s="48">
        <f t="shared" si="125"/>
        <v>0</v>
      </c>
      <c r="AC127" s="48">
        <f t="shared" si="125"/>
        <v>0</v>
      </c>
      <c r="AD127" s="48">
        <f t="shared" si="125"/>
        <v>0</v>
      </c>
      <c r="AE127" s="48">
        <f t="shared" si="125"/>
        <v>0</v>
      </c>
      <c r="AF127" s="48">
        <f t="shared" si="125"/>
        <v>0</v>
      </c>
      <c r="AG127" s="48">
        <f t="shared" si="125"/>
        <v>0</v>
      </c>
      <c r="AH127" s="48">
        <f t="shared" si="125"/>
        <v>0</v>
      </c>
      <c r="AI127" s="48">
        <f t="shared" si="125"/>
        <v>0</v>
      </c>
      <c r="AJ127" s="48">
        <f t="shared" si="125"/>
        <v>0</v>
      </c>
      <c r="AK127" s="48">
        <f t="shared" si="125"/>
        <v>0</v>
      </c>
      <c r="AL127" s="48">
        <f t="shared" si="125"/>
        <v>0</v>
      </c>
      <c r="AM127" s="48">
        <f t="shared" si="125"/>
        <v>0</v>
      </c>
      <c r="AN127" s="48">
        <f t="shared" si="125"/>
        <v>0</v>
      </c>
      <c r="AO127" s="48">
        <f t="shared" si="125"/>
        <v>0</v>
      </c>
      <c r="AP127" s="48">
        <f t="shared" si="125"/>
        <v>0</v>
      </c>
      <c r="AQ127" s="48">
        <f t="shared" si="125"/>
        <v>0</v>
      </c>
      <c r="AR127" s="48">
        <f t="shared" si="125"/>
        <v>0</v>
      </c>
      <c r="AS127" s="48">
        <f t="shared" si="125"/>
        <v>0</v>
      </c>
      <c r="AT127" s="48">
        <f t="shared" si="125"/>
        <v>0</v>
      </c>
      <c r="AU127" s="112">
        <f t="shared" si="125"/>
        <v>0</v>
      </c>
      <c r="AV127" s="20">
        <f t="shared" si="119"/>
        <v>0</v>
      </c>
      <c r="AW127" s="20" t="b">
        <f>AV127=BG116</f>
        <v>1</v>
      </c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</row>
    <row r="128" spans="2:161" x14ac:dyDescent="0.25">
      <c r="B128" s="104"/>
      <c r="C128" s="104"/>
      <c r="D128" s="104"/>
      <c r="E128" s="104"/>
      <c r="F128" s="106" t="s">
        <v>21</v>
      </c>
      <c r="G128" s="42">
        <f t="shared" ref="G128:AU128" si="126">COUNTIF(G$14:G$115,"M+H")</f>
        <v>0</v>
      </c>
      <c r="H128" s="48">
        <f t="shared" si="126"/>
        <v>0</v>
      </c>
      <c r="I128" s="48">
        <f t="shared" si="126"/>
        <v>0</v>
      </c>
      <c r="J128" s="48">
        <f t="shared" si="126"/>
        <v>0</v>
      </c>
      <c r="K128" s="42">
        <f t="shared" si="126"/>
        <v>0</v>
      </c>
      <c r="L128" s="48">
        <f t="shared" si="126"/>
        <v>0</v>
      </c>
      <c r="M128" s="48">
        <f t="shared" si="126"/>
        <v>0</v>
      </c>
      <c r="N128" s="48">
        <f t="shared" si="126"/>
        <v>0</v>
      </c>
      <c r="O128" s="48">
        <f t="shared" si="126"/>
        <v>0</v>
      </c>
      <c r="P128" s="48">
        <f t="shared" si="126"/>
        <v>0</v>
      </c>
      <c r="Q128" s="42">
        <f t="shared" si="126"/>
        <v>0</v>
      </c>
      <c r="R128" s="48">
        <f t="shared" si="126"/>
        <v>0</v>
      </c>
      <c r="S128" s="48">
        <f t="shared" si="126"/>
        <v>0</v>
      </c>
      <c r="T128" s="48">
        <f t="shared" si="126"/>
        <v>0</v>
      </c>
      <c r="U128" s="48">
        <f t="shared" si="126"/>
        <v>0</v>
      </c>
      <c r="V128" s="48">
        <f t="shared" si="126"/>
        <v>0</v>
      </c>
      <c r="W128" s="48">
        <f t="shared" si="126"/>
        <v>0</v>
      </c>
      <c r="X128" s="48">
        <f t="shared" si="126"/>
        <v>0</v>
      </c>
      <c r="Y128" s="48">
        <f t="shared" si="126"/>
        <v>0</v>
      </c>
      <c r="Z128" s="48">
        <f t="shared" si="126"/>
        <v>0</v>
      </c>
      <c r="AA128" s="48">
        <f t="shared" si="126"/>
        <v>0</v>
      </c>
      <c r="AB128" s="48">
        <f t="shared" si="126"/>
        <v>0</v>
      </c>
      <c r="AC128" s="48">
        <f t="shared" si="126"/>
        <v>0</v>
      </c>
      <c r="AD128" s="48">
        <f t="shared" si="126"/>
        <v>0</v>
      </c>
      <c r="AE128" s="48">
        <f t="shared" si="126"/>
        <v>0</v>
      </c>
      <c r="AF128" s="48">
        <f t="shared" si="126"/>
        <v>0</v>
      </c>
      <c r="AG128" s="48">
        <f t="shared" si="126"/>
        <v>0</v>
      </c>
      <c r="AH128" s="48">
        <f t="shared" si="126"/>
        <v>0</v>
      </c>
      <c r="AI128" s="48">
        <f t="shared" si="126"/>
        <v>0</v>
      </c>
      <c r="AJ128" s="48">
        <f t="shared" si="126"/>
        <v>0</v>
      </c>
      <c r="AK128" s="48">
        <f t="shared" si="126"/>
        <v>0</v>
      </c>
      <c r="AL128" s="48">
        <f t="shared" si="126"/>
        <v>0</v>
      </c>
      <c r="AM128" s="48">
        <f t="shared" si="126"/>
        <v>0</v>
      </c>
      <c r="AN128" s="48">
        <f t="shared" si="126"/>
        <v>0</v>
      </c>
      <c r="AO128" s="48">
        <f t="shared" si="126"/>
        <v>0</v>
      </c>
      <c r="AP128" s="48">
        <f t="shared" si="126"/>
        <v>0</v>
      </c>
      <c r="AQ128" s="48">
        <f t="shared" si="126"/>
        <v>0</v>
      </c>
      <c r="AR128" s="48">
        <f t="shared" si="126"/>
        <v>0</v>
      </c>
      <c r="AS128" s="48">
        <f t="shared" si="126"/>
        <v>0</v>
      </c>
      <c r="AT128" s="48">
        <f t="shared" si="126"/>
        <v>0</v>
      </c>
      <c r="AU128" s="112">
        <f t="shared" si="126"/>
        <v>0</v>
      </c>
      <c r="AV128" s="20">
        <f t="shared" si="119"/>
        <v>0</v>
      </c>
      <c r="AW128" s="20" t="b">
        <f>AV128=BH116</f>
        <v>1</v>
      </c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</row>
    <row r="129" spans="2:70" x14ac:dyDescent="0.25">
      <c r="B129" s="104"/>
      <c r="C129" s="104"/>
      <c r="D129" s="104"/>
      <c r="E129" s="104"/>
      <c r="F129" s="106" t="s">
        <v>22</v>
      </c>
      <c r="G129" s="42">
        <f t="shared" ref="G129:AU129" si="127">COUNTIF(G$14:G$115,"N/O")</f>
        <v>0</v>
      </c>
      <c r="H129" s="48">
        <f t="shared" si="127"/>
        <v>0</v>
      </c>
      <c r="I129" s="48">
        <f t="shared" si="127"/>
        <v>0</v>
      </c>
      <c r="J129" s="48">
        <f t="shared" si="127"/>
        <v>0</v>
      </c>
      <c r="K129" s="42">
        <f t="shared" si="127"/>
        <v>0</v>
      </c>
      <c r="L129" s="48">
        <f t="shared" si="127"/>
        <v>0</v>
      </c>
      <c r="M129" s="48">
        <f t="shared" si="127"/>
        <v>0</v>
      </c>
      <c r="N129" s="48">
        <f t="shared" si="127"/>
        <v>0</v>
      </c>
      <c r="O129" s="48">
        <f t="shared" si="127"/>
        <v>0</v>
      </c>
      <c r="P129" s="48">
        <f t="shared" si="127"/>
        <v>0</v>
      </c>
      <c r="Q129" s="42">
        <f t="shared" si="127"/>
        <v>0</v>
      </c>
      <c r="R129" s="48">
        <f t="shared" si="127"/>
        <v>0</v>
      </c>
      <c r="S129" s="48">
        <f t="shared" si="127"/>
        <v>0</v>
      </c>
      <c r="T129" s="48">
        <f t="shared" si="127"/>
        <v>0</v>
      </c>
      <c r="U129" s="48">
        <f t="shared" si="127"/>
        <v>0</v>
      </c>
      <c r="V129" s="48">
        <f t="shared" si="127"/>
        <v>0</v>
      </c>
      <c r="W129" s="48">
        <f t="shared" si="127"/>
        <v>0</v>
      </c>
      <c r="X129" s="48">
        <f t="shared" si="127"/>
        <v>0</v>
      </c>
      <c r="Y129" s="48">
        <f t="shared" si="127"/>
        <v>0</v>
      </c>
      <c r="Z129" s="48">
        <f t="shared" si="127"/>
        <v>0</v>
      </c>
      <c r="AA129" s="48">
        <f t="shared" si="127"/>
        <v>0</v>
      </c>
      <c r="AB129" s="48">
        <f t="shared" si="127"/>
        <v>0</v>
      </c>
      <c r="AC129" s="48">
        <f t="shared" si="127"/>
        <v>0</v>
      </c>
      <c r="AD129" s="48">
        <f t="shared" si="127"/>
        <v>0</v>
      </c>
      <c r="AE129" s="48">
        <f t="shared" si="127"/>
        <v>0</v>
      </c>
      <c r="AF129" s="48">
        <f t="shared" si="127"/>
        <v>0</v>
      </c>
      <c r="AG129" s="48">
        <f t="shared" si="127"/>
        <v>0</v>
      </c>
      <c r="AH129" s="48">
        <f t="shared" si="127"/>
        <v>0</v>
      </c>
      <c r="AI129" s="48">
        <f t="shared" si="127"/>
        <v>0</v>
      </c>
      <c r="AJ129" s="48">
        <f t="shared" si="127"/>
        <v>0</v>
      </c>
      <c r="AK129" s="48">
        <f t="shared" si="127"/>
        <v>0</v>
      </c>
      <c r="AL129" s="48">
        <f t="shared" si="127"/>
        <v>0</v>
      </c>
      <c r="AM129" s="48">
        <f t="shared" si="127"/>
        <v>0</v>
      </c>
      <c r="AN129" s="48">
        <f t="shared" si="127"/>
        <v>0</v>
      </c>
      <c r="AO129" s="48">
        <f t="shared" si="127"/>
        <v>0</v>
      </c>
      <c r="AP129" s="48">
        <f t="shared" si="127"/>
        <v>0</v>
      </c>
      <c r="AQ129" s="48">
        <f t="shared" si="127"/>
        <v>0</v>
      </c>
      <c r="AR129" s="48">
        <f t="shared" si="127"/>
        <v>0</v>
      </c>
      <c r="AS129" s="48">
        <f t="shared" si="127"/>
        <v>0</v>
      </c>
      <c r="AT129" s="48">
        <f t="shared" si="127"/>
        <v>0</v>
      </c>
      <c r="AU129" s="112">
        <f t="shared" si="127"/>
        <v>0</v>
      </c>
      <c r="AV129" s="20">
        <f t="shared" si="119"/>
        <v>0</v>
      </c>
      <c r="AW129" s="20" t="b">
        <f>AV129=BI116</f>
        <v>1</v>
      </c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</row>
    <row r="130" spans="2:70" x14ac:dyDescent="0.25">
      <c r="B130" s="104"/>
      <c r="C130" s="104"/>
      <c r="D130" s="104"/>
      <c r="E130" s="104"/>
      <c r="F130" s="106" t="s">
        <v>23</v>
      </c>
      <c r="G130" s="42">
        <f t="shared" ref="G130:AU130" si="128">COUNTIF(G$14:G$115,"NH")</f>
        <v>0</v>
      </c>
      <c r="H130" s="48">
        <f t="shared" si="128"/>
        <v>0</v>
      </c>
      <c r="I130" s="48">
        <f t="shared" si="128"/>
        <v>0</v>
      </c>
      <c r="J130" s="48">
        <f t="shared" si="128"/>
        <v>0</v>
      </c>
      <c r="K130" s="42">
        <f t="shared" si="128"/>
        <v>0</v>
      </c>
      <c r="L130" s="48">
        <f t="shared" si="128"/>
        <v>0</v>
      </c>
      <c r="M130" s="48">
        <f t="shared" si="128"/>
        <v>0</v>
      </c>
      <c r="N130" s="48">
        <f t="shared" si="128"/>
        <v>0</v>
      </c>
      <c r="O130" s="48">
        <f t="shared" si="128"/>
        <v>0</v>
      </c>
      <c r="P130" s="48">
        <f t="shared" si="128"/>
        <v>0</v>
      </c>
      <c r="Q130" s="42">
        <f t="shared" si="128"/>
        <v>0</v>
      </c>
      <c r="R130" s="48">
        <f t="shared" si="128"/>
        <v>0</v>
      </c>
      <c r="S130" s="48">
        <f t="shared" si="128"/>
        <v>0</v>
      </c>
      <c r="T130" s="48">
        <f t="shared" si="128"/>
        <v>0</v>
      </c>
      <c r="U130" s="48">
        <f t="shared" si="128"/>
        <v>0</v>
      </c>
      <c r="V130" s="48">
        <f t="shared" si="128"/>
        <v>0</v>
      </c>
      <c r="W130" s="48">
        <f t="shared" si="128"/>
        <v>0</v>
      </c>
      <c r="X130" s="48">
        <f t="shared" si="128"/>
        <v>0</v>
      </c>
      <c r="Y130" s="48">
        <f t="shared" si="128"/>
        <v>0</v>
      </c>
      <c r="Z130" s="48">
        <f t="shared" si="128"/>
        <v>0</v>
      </c>
      <c r="AA130" s="48">
        <f t="shared" si="128"/>
        <v>0</v>
      </c>
      <c r="AB130" s="48">
        <f t="shared" si="128"/>
        <v>0</v>
      </c>
      <c r="AC130" s="48">
        <f t="shared" si="128"/>
        <v>0</v>
      </c>
      <c r="AD130" s="48">
        <f t="shared" si="128"/>
        <v>0</v>
      </c>
      <c r="AE130" s="48">
        <f t="shared" si="128"/>
        <v>0</v>
      </c>
      <c r="AF130" s="48">
        <f t="shared" si="128"/>
        <v>0</v>
      </c>
      <c r="AG130" s="48">
        <f t="shared" si="128"/>
        <v>0</v>
      </c>
      <c r="AH130" s="48">
        <f t="shared" si="128"/>
        <v>0</v>
      </c>
      <c r="AI130" s="48">
        <f t="shared" si="128"/>
        <v>0</v>
      </c>
      <c r="AJ130" s="48">
        <f t="shared" si="128"/>
        <v>0</v>
      </c>
      <c r="AK130" s="48">
        <f t="shared" si="128"/>
        <v>0</v>
      </c>
      <c r="AL130" s="48">
        <f t="shared" si="128"/>
        <v>0</v>
      </c>
      <c r="AM130" s="48">
        <f t="shared" si="128"/>
        <v>0</v>
      </c>
      <c r="AN130" s="48">
        <f t="shared" si="128"/>
        <v>0</v>
      </c>
      <c r="AO130" s="48">
        <f t="shared" si="128"/>
        <v>0</v>
      </c>
      <c r="AP130" s="48">
        <f t="shared" si="128"/>
        <v>0</v>
      </c>
      <c r="AQ130" s="48">
        <f t="shared" si="128"/>
        <v>0</v>
      </c>
      <c r="AR130" s="48">
        <f t="shared" si="128"/>
        <v>0</v>
      </c>
      <c r="AS130" s="48">
        <f t="shared" si="128"/>
        <v>0</v>
      </c>
      <c r="AT130" s="48">
        <f t="shared" si="128"/>
        <v>0</v>
      </c>
      <c r="AU130" s="112">
        <f t="shared" si="128"/>
        <v>0</v>
      </c>
      <c r="AV130" s="20">
        <f t="shared" si="119"/>
        <v>0</v>
      </c>
      <c r="AW130" s="20" t="b">
        <f>AV130=BI117</f>
        <v>1</v>
      </c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</row>
    <row r="131" spans="2:70" x14ac:dyDescent="0.25">
      <c r="B131" s="104"/>
      <c r="C131" s="104"/>
      <c r="D131" s="104"/>
      <c r="E131" s="104"/>
      <c r="F131" s="116" t="s">
        <v>26</v>
      </c>
      <c r="G131" s="42">
        <f t="shared" ref="G131:AU131" si="129">COUNTIF(G$14:G$115,"W/O")</f>
        <v>9</v>
      </c>
      <c r="H131" s="48">
        <f t="shared" si="129"/>
        <v>13</v>
      </c>
      <c r="I131" s="48">
        <f t="shared" si="129"/>
        <v>10</v>
      </c>
      <c r="J131" s="48">
        <f t="shared" si="129"/>
        <v>11</v>
      </c>
      <c r="K131" s="42">
        <f t="shared" si="129"/>
        <v>11</v>
      </c>
      <c r="L131" s="48">
        <f t="shared" si="129"/>
        <v>14</v>
      </c>
      <c r="M131" s="48">
        <f t="shared" si="129"/>
        <v>12</v>
      </c>
      <c r="N131" s="48">
        <f t="shared" si="129"/>
        <v>13</v>
      </c>
      <c r="O131" s="48">
        <f t="shared" si="129"/>
        <v>15</v>
      </c>
      <c r="P131" s="48">
        <f t="shared" si="129"/>
        <v>11</v>
      </c>
      <c r="Q131" s="42">
        <f t="shared" si="129"/>
        <v>13</v>
      </c>
      <c r="R131" s="48">
        <f t="shared" si="129"/>
        <v>9</v>
      </c>
      <c r="S131" s="48">
        <f t="shared" si="129"/>
        <v>11</v>
      </c>
      <c r="T131" s="48">
        <f t="shared" si="129"/>
        <v>12</v>
      </c>
      <c r="U131" s="48">
        <f t="shared" si="129"/>
        <v>15</v>
      </c>
      <c r="V131" s="48">
        <f t="shared" si="129"/>
        <v>16</v>
      </c>
      <c r="W131" s="48">
        <f t="shared" si="129"/>
        <v>9</v>
      </c>
      <c r="X131" s="48">
        <f t="shared" si="129"/>
        <v>13</v>
      </c>
      <c r="Y131" s="48">
        <f t="shared" si="129"/>
        <v>15</v>
      </c>
      <c r="Z131" s="48">
        <f t="shared" si="129"/>
        <v>10</v>
      </c>
      <c r="AA131" s="48">
        <f t="shared" si="129"/>
        <v>11</v>
      </c>
      <c r="AB131" s="48">
        <f t="shared" si="129"/>
        <v>13</v>
      </c>
      <c r="AC131" s="48">
        <f t="shared" si="129"/>
        <v>11</v>
      </c>
      <c r="AD131" s="48">
        <f t="shared" si="129"/>
        <v>10</v>
      </c>
      <c r="AE131" s="48">
        <f t="shared" si="129"/>
        <v>15</v>
      </c>
      <c r="AF131" s="48">
        <f t="shared" si="129"/>
        <v>12</v>
      </c>
      <c r="AG131" s="48">
        <f t="shared" si="129"/>
        <v>16</v>
      </c>
      <c r="AH131" s="48">
        <f t="shared" si="129"/>
        <v>9</v>
      </c>
      <c r="AI131" s="48">
        <f t="shared" si="129"/>
        <v>10</v>
      </c>
      <c r="AJ131" s="48">
        <f t="shared" si="129"/>
        <v>9</v>
      </c>
      <c r="AK131" s="48">
        <f t="shared" si="129"/>
        <v>0</v>
      </c>
      <c r="AL131" s="48">
        <f t="shared" si="129"/>
        <v>0</v>
      </c>
      <c r="AM131" s="48">
        <f t="shared" si="129"/>
        <v>0</v>
      </c>
      <c r="AN131" s="48">
        <f t="shared" si="129"/>
        <v>0</v>
      </c>
      <c r="AO131" s="48">
        <f t="shared" si="129"/>
        <v>0</v>
      </c>
      <c r="AP131" s="48">
        <f t="shared" si="129"/>
        <v>0</v>
      </c>
      <c r="AQ131" s="48">
        <f t="shared" si="129"/>
        <v>0</v>
      </c>
      <c r="AR131" s="48">
        <f t="shared" si="129"/>
        <v>0</v>
      </c>
      <c r="AS131" s="48">
        <f t="shared" si="129"/>
        <v>0</v>
      </c>
      <c r="AT131" s="48">
        <f t="shared" si="129"/>
        <v>0</v>
      </c>
      <c r="AU131" s="112">
        <f t="shared" si="129"/>
        <v>0</v>
      </c>
      <c r="AV131" s="20">
        <f t="shared" si="119"/>
        <v>239</v>
      </c>
      <c r="AW131" s="21" t="b">
        <f>AV131=BM116</f>
        <v>0</v>
      </c>
    </row>
    <row r="132" spans="2:70" x14ac:dyDescent="0.25">
      <c r="C132" s="1"/>
      <c r="F132" s="22" t="s">
        <v>27</v>
      </c>
      <c r="G132" s="42">
        <f t="shared" ref="G132:AU132" si="130">COUNTIF(G$14:G$115,"A")+COUNTIF(G$14:G$115,"LWP")</f>
        <v>16</v>
      </c>
      <c r="H132" s="48">
        <f t="shared" si="130"/>
        <v>12</v>
      </c>
      <c r="I132" s="48">
        <f t="shared" si="130"/>
        <v>15</v>
      </c>
      <c r="J132" s="48">
        <f t="shared" si="130"/>
        <v>15</v>
      </c>
      <c r="K132" s="42">
        <f t="shared" si="130"/>
        <v>13</v>
      </c>
      <c r="L132" s="48">
        <f t="shared" si="130"/>
        <v>11</v>
      </c>
      <c r="M132" s="48">
        <f t="shared" si="130"/>
        <v>13</v>
      </c>
      <c r="N132" s="48">
        <f t="shared" si="130"/>
        <v>12</v>
      </c>
      <c r="O132" s="48">
        <f t="shared" si="130"/>
        <v>16</v>
      </c>
      <c r="P132" s="48">
        <f t="shared" si="130"/>
        <v>14</v>
      </c>
      <c r="Q132" s="42">
        <f t="shared" si="130"/>
        <v>15</v>
      </c>
      <c r="R132" s="48">
        <f t="shared" si="130"/>
        <v>15</v>
      </c>
      <c r="S132" s="48">
        <f t="shared" si="130"/>
        <v>14</v>
      </c>
      <c r="T132" s="48">
        <f t="shared" si="130"/>
        <v>13</v>
      </c>
      <c r="U132" s="48">
        <f t="shared" si="130"/>
        <v>15</v>
      </c>
      <c r="V132" s="48">
        <f t="shared" si="130"/>
        <v>14</v>
      </c>
      <c r="W132" s="48">
        <f t="shared" si="130"/>
        <v>21</v>
      </c>
      <c r="X132" s="48">
        <f t="shared" si="130"/>
        <v>17</v>
      </c>
      <c r="Y132" s="48">
        <f t="shared" si="130"/>
        <v>14</v>
      </c>
      <c r="Z132" s="48">
        <f t="shared" si="130"/>
        <v>20</v>
      </c>
      <c r="AA132" s="48">
        <f t="shared" si="130"/>
        <v>19</v>
      </c>
      <c r="AB132" s="48">
        <f t="shared" si="130"/>
        <v>17</v>
      </c>
      <c r="AC132" s="48">
        <f t="shared" si="130"/>
        <v>19</v>
      </c>
      <c r="AD132" s="48">
        <f t="shared" si="130"/>
        <v>20</v>
      </c>
      <c r="AE132" s="48">
        <f t="shared" si="130"/>
        <v>15</v>
      </c>
      <c r="AF132" s="48">
        <f t="shared" si="130"/>
        <v>17</v>
      </c>
      <c r="AG132" s="48">
        <f t="shared" si="130"/>
        <v>14</v>
      </c>
      <c r="AH132" s="48">
        <f t="shared" si="130"/>
        <v>22</v>
      </c>
      <c r="AI132" s="48">
        <f t="shared" si="130"/>
        <v>20</v>
      </c>
      <c r="AJ132" s="48">
        <f t="shared" si="130"/>
        <v>21</v>
      </c>
      <c r="AK132" s="48">
        <f t="shared" si="130"/>
        <v>0</v>
      </c>
      <c r="AL132" s="48">
        <f t="shared" si="130"/>
        <v>0</v>
      </c>
      <c r="AM132" s="48">
        <f t="shared" si="130"/>
        <v>0</v>
      </c>
      <c r="AN132" s="48">
        <f t="shared" si="130"/>
        <v>0</v>
      </c>
      <c r="AO132" s="48">
        <f t="shared" si="130"/>
        <v>0</v>
      </c>
      <c r="AP132" s="48">
        <f t="shared" si="130"/>
        <v>0</v>
      </c>
      <c r="AQ132" s="48">
        <f t="shared" si="130"/>
        <v>0</v>
      </c>
      <c r="AR132" s="48">
        <f t="shared" si="130"/>
        <v>0</v>
      </c>
      <c r="AS132" s="48">
        <f t="shared" si="130"/>
        <v>0</v>
      </c>
      <c r="AT132" s="48">
        <f t="shared" si="130"/>
        <v>0</v>
      </c>
      <c r="AU132" s="112">
        <f t="shared" si="130"/>
        <v>0</v>
      </c>
      <c r="AV132" s="20">
        <f t="shared" si="119"/>
        <v>342</v>
      </c>
      <c r="AW132" s="21" t="b">
        <f>AV132=BN116</f>
        <v>0</v>
      </c>
    </row>
    <row r="133" spans="2:70" ht="15" thickBot="1" x14ac:dyDescent="0.3">
      <c r="F133" s="22" t="s">
        <v>36</v>
      </c>
      <c r="G133" s="23">
        <f t="shared" ref="G133:M133" si="131">SUM(G117:G132)</f>
        <v>102</v>
      </c>
      <c r="H133" s="19">
        <f t="shared" si="131"/>
        <v>102</v>
      </c>
      <c r="I133" s="19">
        <f>SUM(I117:I132)</f>
        <v>102</v>
      </c>
      <c r="J133" s="19">
        <f t="shared" si="131"/>
        <v>102</v>
      </c>
      <c r="K133" s="23">
        <f t="shared" si="131"/>
        <v>101</v>
      </c>
      <c r="L133" s="19">
        <f t="shared" si="131"/>
        <v>102</v>
      </c>
      <c r="M133" s="19">
        <f t="shared" si="131"/>
        <v>102</v>
      </c>
      <c r="N133" s="19">
        <f>SUM(N117:N132)</f>
        <v>102</v>
      </c>
      <c r="O133" s="19">
        <f t="shared" ref="O133:AU133" si="132">SUM(O117:O132)</f>
        <v>102</v>
      </c>
      <c r="P133" s="19">
        <f t="shared" si="132"/>
        <v>102</v>
      </c>
      <c r="Q133" s="23">
        <f t="shared" si="132"/>
        <v>102</v>
      </c>
      <c r="R133" s="19">
        <f t="shared" si="132"/>
        <v>101</v>
      </c>
      <c r="S133" s="19">
        <f t="shared" si="132"/>
        <v>102</v>
      </c>
      <c r="T133" s="19">
        <f t="shared" si="132"/>
        <v>102</v>
      </c>
      <c r="U133" s="19">
        <f t="shared" si="132"/>
        <v>102</v>
      </c>
      <c r="V133" s="19">
        <f t="shared" si="132"/>
        <v>102</v>
      </c>
      <c r="W133" s="19">
        <f t="shared" si="132"/>
        <v>102</v>
      </c>
      <c r="X133" s="19">
        <f t="shared" si="132"/>
        <v>102</v>
      </c>
      <c r="Y133" s="19">
        <f t="shared" si="132"/>
        <v>101</v>
      </c>
      <c r="Z133" s="19">
        <f t="shared" si="132"/>
        <v>102</v>
      </c>
      <c r="AA133" s="19">
        <f t="shared" si="132"/>
        <v>102</v>
      </c>
      <c r="AB133" s="19">
        <f t="shared" si="132"/>
        <v>102</v>
      </c>
      <c r="AC133" s="19">
        <f t="shared" si="132"/>
        <v>102</v>
      </c>
      <c r="AD133" s="19">
        <f t="shared" si="132"/>
        <v>102</v>
      </c>
      <c r="AE133" s="19">
        <f t="shared" si="132"/>
        <v>102</v>
      </c>
      <c r="AF133" s="19">
        <f t="shared" si="132"/>
        <v>101</v>
      </c>
      <c r="AG133" s="19">
        <f t="shared" si="132"/>
        <v>102</v>
      </c>
      <c r="AH133" s="19">
        <f t="shared" si="132"/>
        <v>102</v>
      </c>
      <c r="AI133" s="19">
        <f t="shared" si="132"/>
        <v>102</v>
      </c>
      <c r="AJ133" s="19">
        <f t="shared" si="132"/>
        <v>102</v>
      </c>
      <c r="AK133" s="19">
        <f t="shared" si="132"/>
        <v>0</v>
      </c>
      <c r="AL133" s="19">
        <f t="shared" si="132"/>
        <v>0</v>
      </c>
      <c r="AM133" s="19">
        <f t="shared" si="132"/>
        <v>0</v>
      </c>
      <c r="AN133" s="19">
        <f t="shared" si="132"/>
        <v>0</v>
      </c>
      <c r="AO133" s="19">
        <f t="shared" si="132"/>
        <v>0</v>
      </c>
      <c r="AP133" s="19">
        <f t="shared" si="132"/>
        <v>0</v>
      </c>
      <c r="AQ133" s="19">
        <f t="shared" si="132"/>
        <v>0</v>
      </c>
      <c r="AR133" s="19">
        <f t="shared" si="132"/>
        <v>0</v>
      </c>
      <c r="AS133" s="19">
        <f t="shared" si="132"/>
        <v>0</v>
      </c>
      <c r="AT133" s="19">
        <f t="shared" si="132"/>
        <v>0</v>
      </c>
      <c r="AU133" s="24">
        <f t="shared" si="132"/>
        <v>0</v>
      </c>
      <c r="AV133" s="20">
        <f>SUBTOTAL(9,G133:AU133)</f>
        <v>3056</v>
      </c>
      <c r="AW133" s="21" t="b">
        <f>AV133=BP116</f>
        <v>1</v>
      </c>
    </row>
    <row r="134" spans="2:70" s="25" customFormat="1" ht="15" thickBot="1" x14ac:dyDescent="0.3">
      <c r="C134" s="40"/>
      <c r="F134" s="25" t="s">
        <v>37</v>
      </c>
      <c r="G134" s="32" t="b">
        <f t="shared" ref="G134:AU134" si="133">$D13=G133</f>
        <v>1</v>
      </c>
      <c r="H134" s="32" t="b">
        <f t="shared" si="133"/>
        <v>1</v>
      </c>
      <c r="I134" s="32" t="b">
        <f t="shared" si="133"/>
        <v>1</v>
      </c>
      <c r="J134" s="32" t="b">
        <f t="shared" si="133"/>
        <v>1</v>
      </c>
      <c r="K134" s="32" t="b">
        <f t="shared" si="133"/>
        <v>0</v>
      </c>
      <c r="L134" s="32" t="b">
        <f t="shared" si="133"/>
        <v>1</v>
      </c>
      <c r="M134" s="32" t="b">
        <f t="shared" si="133"/>
        <v>1</v>
      </c>
      <c r="N134" s="32" t="b">
        <f t="shared" si="133"/>
        <v>1</v>
      </c>
      <c r="O134" s="32" t="b">
        <f t="shared" si="133"/>
        <v>1</v>
      </c>
      <c r="P134" s="32" t="b">
        <f t="shared" si="133"/>
        <v>1</v>
      </c>
      <c r="Q134" s="32" t="b">
        <f t="shared" si="133"/>
        <v>1</v>
      </c>
      <c r="R134" s="33" t="b">
        <f t="shared" si="133"/>
        <v>0</v>
      </c>
      <c r="S134" s="33" t="b">
        <f t="shared" si="133"/>
        <v>1</v>
      </c>
      <c r="T134" s="33" t="b">
        <f t="shared" si="133"/>
        <v>1</v>
      </c>
      <c r="U134" s="33" t="b">
        <f t="shared" si="133"/>
        <v>1</v>
      </c>
      <c r="V134" s="33" t="b">
        <f t="shared" si="133"/>
        <v>1</v>
      </c>
      <c r="W134" s="33" t="b">
        <f t="shared" si="133"/>
        <v>1</v>
      </c>
      <c r="X134" s="33" t="b">
        <f t="shared" si="133"/>
        <v>1</v>
      </c>
      <c r="Y134" s="33" t="b">
        <f t="shared" si="133"/>
        <v>0</v>
      </c>
      <c r="Z134" s="33" t="b">
        <f t="shared" si="133"/>
        <v>1</v>
      </c>
      <c r="AA134" s="33" t="b">
        <f t="shared" si="133"/>
        <v>1</v>
      </c>
      <c r="AB134" s="33" t="b">
        <f t="shared" si="133"/>
        <v>1</v>
      </c>
      <c r="AC134" s="33" t="b">
        <f t="shared" si="133"/>
        <v>1</v>
      </c>
      <c r="AD134" s="33" t="b">
        <f t="shared" si="133"/>
        <v>1</v>
      </c>
      <c r="AE134" s="33" t="b">
        <f t="shared" si="133"/>
        <v>1</v>
      </c>
      <c r="AF134" s="33" t="b">
        <f t="shared" si="133"/>
        <v>0</v>
      </c>
      <c r="AG134" s="33" t="b">
        <f t="shared" si="133"/>
        <v>1</v>
      </c>
      <c r="AH134" s="33" t="b">
        <f t="shared" si="133"/>
        <v>1</v>
      </c>
      <c r="AI134" s="33" t="b">
        <f t="shared" si="133"/>
        <v>1</v>
      </c>
      <c r="AJ134" s="33" t="b">
        <f t="shared" si="133"/>
        <v>1</v>
      </c>
      <c r="AK134" s="26" t="b">
        <f t="shared" si="133"/>
        <v>0</v>
      </c>
      <c r="AL134" s="26" t="b">
        <f t="shared" si="133"/>
        <v>0</v>
      </c>
      <c r="AM134" s="26" t="b">
        <f t="shared" si="133"/>
        <v>0</v>
      </c>
      <c r="AN134" s="26" t="b">
        <f t="shared" si="133"/>
        <v>0</v>
      </c>
      <c r="AO134" s="26" t="b">
        <f t="shared" si="133"/>
        <v>0</v>
      </c>
      <c r="AP134" s="26" t="b">
        <f t="shared" si="133"/>
        <v>0</v>
      </c>
      <c r="AQ134" s="26" t="b">
        <f t="shared" si="133"/>
        <v>0</v>
      </c>
      <c r="AR134" s="26" t="b">
        <f t="shared" si="133"/>
        <v>0</v>
      </c>
      <c r="AS134" s="26" t="b">
        <f t="shared" si="133"/>
        <v>0</v>
      </c>
      <c r="AT134" s="26" t="b">
        <f t="shared" si="133"/>
        <v>0</v>
      </c>
      <c r="AU134" s="27" t="b">
        <f t="shared" si="133"/>
        <v>0</v>
      </c>
      <c r="BQ134" s="28"/>
      <c r="BR134" s="28"/>
    </row>
    <row r="135" spans="2:70" ht="15" thickBot="1" x14ac:dyDescent="0.3">
      <c r="F135" s="1" t="s">
        <v>38</v>
      </c>
      <c r="G135" s="29">
        <f>SUM(G121:G127)+(G128/2)</f>
        <v>0</v>
      </c>
      <c r="H135" s="30">
        <f t="shared" ref="H135:J135" si="134">SUM(H121:H127)+(H128/2)</f>
        <v>0</v>
      </c>
      <c r="I135" s="30">
        <f t="shared" si="134"/>
        <v>0</v>
      </c>
      <c r="J135" s="30">
        <f t="shared" si="134"/>
        <v>0</v>
      </c>
      <c r="K135" s="29">
        <f>SUM(K121:K127)+(K128/2)</f>
        <v>0</v>
      </c>
      <c r="L135" s="30">
        <f t="shared" ref="L135:M135" si="135">SUM(L121:L127)+(L128/2)</f>
        <v>0</v>
      </c>
      <c r="M135" s="30">
        <f t="shared" si="135"/>
        <v>0</v>
      </c>
      <c r="N135" s="30">
        <f>SUM(N121:N127)+(N128/2)</f>
        <v>0</v>
      </c>
      <c r="O135" s="30">
        <f t="shared" ref="O135:P135" si="136">SUM(O121:O127)+(O128/2)</f>
        <v>0</v>
      </c>
      <c r="P135" s="30">
        <f t="shared" si="136"/>
        <v>0</v>
      </c>
      <c r="Q135" s="29">
        <f>SUM(Q121:Q127)+(Q128/2)</f>
        <v>0</v>
      </c>
      <c r="R135" s="30">
        <f t="shared" ref="R135:AU135" si="137">SUM(R121:R127)+(R128/2)</f>
        <v>0</v>
      </c>
      <c r="S135" s="30">
        <f t="shared" si="137"/>
        <v>0</v>
      </c>
      <c r="T135" s="30">
        <f t="shared" si="137"/>
        <v>0</v>
      </c>
      <c r="U135" s="30">
        <f t="shared" si="137"/>
        <v>0</v>
      </c>
      <c r="V135" s="30">
        <f t="shared" si="137"/>
        <v>0</v>
      </c>
      <c r="W135" s="30">
        <f t="shared" si="137"/>
        <v>0</v>
      </c>
      <c r="X135" s="30">
        <f t="shared" si="137"/>
        <v>0</v>
      </c>
      <c r="Y135" s="30">
        <f t="shared" si="137"/>
        <v>0</v>
      </c>
      <c r="Z135" s="30">
        <f t="shared" si="137"/>
        <v>0</v>
      </c>
      <c r="AA135" s="30">
        <f t="shared" si="137"/>
        <v>0</v>
      </c>
      <c r="AB135" s="30">
        <f t="shared" si="137"/>
        <v>0</v>
      </c>
      <c r="AC135" s="30">
        <f t="shared" si="137"/>
        <v>0</v>
      </c>
      <c r="AD135" s="30">
        <f t="shared" si="137"/>
        <v>0</v>
      </c>
      <c r="AE135" s="30">
        <f t="shared" si="137"/>
        <v>0</v>
      </c>
      <c r="AF135" s="30">
        <f t="shared" si="137"/>
        <v>0</v>
      </c>
      <c r="AG135" s="30">
        <f t="shared" si="137"/>
        <v>0</v>
      </c>
      <c r="AH135" s="30">
        <f t="shared" si="137"/>
        <v>0</v>
      </c>
      <c r="AI135" s="30">
        <f t="shared" si="137"/>
        <v>0</v>
      </c>
      <c r="AJ135" s="30">
        <f t="shared" si="137"/>
        <v>0</v>
      </c>
      <c r="AK135" s="30">
        <f t="shared" si="137"/>
        <v>0</v>
      </c>
      <c r="AL135" s="30">
        <f t="shared" si="137"/>
        <v>0</v>
      </c>
      <c r="AM135" s="30">
        <f t="shared" si="137"/>
        <v>0</v>
      </c>
      <c r="AN135" s="30">
        <f t="shared" si="137"/>
        <v>0</v>
      </c>
      <c r="AO135" s="30">
        <f t="shared" si="137"/>
        <v>0</v>
      </c>
      <c r="AP135" s="30">
        <f t="shared" si="137"/>
        <v>0</v>
      </c>
      <c r="AQ135" s="30">
        <f t="shared" si="137"/>
        <v>0</v>
      </c>
      <c r="AR135" s="30">
        <f t="shared" si="137"/>
        <v>0</v>
      </c>
      <c r="AS135" s="30">
        <f t="shared" si="137"/>
        <v>0</v>
      </c>
      <c r="AT135" s="30">
        <f t="shared" si="137"/>
        <v>0</v>
      </c>
      <c r="AU135" s="31">
        <f t="shared" si="137"/>
        <v>0</v>
      </c>
      <c r="AV135" s="20">
        <f>SUBTOTAL(9,Q135:AU135)</f>
        <v>0</v>
      </c>
      <c r="AW135" s="21" t="b">
        <f>AV135=BQ116</f>
        <v>1</v>
      </c>
    </row>
    <row r="136" spans="2:70" s="123" customFormat="1" ht="15" customHeight="1" x14ac:dyDescent="0.25">
      <c r="C136" s="195" t="s">
        <v>126</v>
      </c>
      <c r="D136" s="195"/>
      <c r="G136" s="123">
        <f>+G117+G118+G119</f>
        <v>77</v>
      </c>
      <c r="H136" s="123">
        <f t="shared" ref="H136:AV136" si="138">+H117+H118+H119</f>
        <v>77</v>
      </c>
      <c r="I136" s="123">
        <f t="shared" si="138"/>
        <v>77</v>
      </c>
      <c r="J136" s="123">
        <f t="shared" si="138"/>
        <v>76</v>
      </c>
      <c r="K136" s="123">
        <f t="shared" si="138"/>
        <v>77</v>
      </c>
      <c r="L136" s="123">
        <f t="shared" si="138"/>
        <v>77</v>
      </c>
      <c r="M136" s="123">
        <f t="shared" si="138"/>
        <v>77</v>
      </c>
      <c r="N136" s="123">
        <f t="shared" si="138"/>
        <v>77</v>
      </c>
      <c r="O136" s="123">
        <f t="shared" si="138"/>
        <v>71</v>
      </c>
      <c r="P136" s="123">
        <f t="shared" si="138"/>
        <v>77</v>
      </c>
      <c r="Q136" s="123">
        <f t="shared" si="138"/>
        <v>74</v>
      </c>
      <c r="R136" s="123">
        <f t="shared" si="138"/>
        <v>77</v>
      </c>
      <c r="S136" s="123">
        <f t="shared" si="138"/>
        <v>77</v>
      </c>
      <c r="T136" s="123">
        <f t="shared" si="138"/>
        <v>77</v>
      </c>
      <c r="U136" s="123">
        <f t="shared" si="138"/>
        <v>72</v>
      </c>
      <c r="V136" s="123">
        <f t="shared" si="138"/>
        <v>72</v>
      </c>
      <c r="W136" s="123">
        <f t="shared" si="138"/>
        <v>72</v>
      </c>
      <c r="X136" s="123">
        <f t="shared" si="138"/>
        <v>72</v>
      </c>
      <c r="Y136" s="123">
        <f t="shared" si="138"/>
        <v>72</v>
      </c>
      <c r="Z136" s="123">
        <f t="shared" si="138"/>
        <v>72</v>
      </c>
      <c r="AA136" s="123">
        <f t="shared" si="138"/>
        <v>72</v>
      </c>
      <c r="AB136" s="123">
        <f t="shared" si="138"/>
        <v>72</v>
      </c>
      <c r="AC136" s="123">
        <f t="shared" si="138"/>
        <v>72</v>
      </c>
      <c r="AD136" s="123">
        <f t="shared" si="138"/>
        <v>72</v>
      </c>
      <c r="AE136" s="123">
        <f t="shared" si="138"/>
        <v>72</v>
      </c>
      <c r="AF136" s="123">
        <f t="shared" si="138"/>
        <v>72</v>
      </c>
      <c r="AG136" s="123">
        <f t="shared" si="138"/>
        <v>72</v>
      </c>
      <c r="AH136" s="123">
        <f t="shared" si="138"/>
        <v>71</v>
      </c>
      <c r="AI136" s="123">
        <f t="shared" si="138"/>
        <v>72</v>
      </c>
      <c r="AJ136" s="123">
        <f t="shared" si="138"/>
        <v>72</v>
      </c>
      <c r="AK136" s="123">
        <f t="shared" si="138"/>
        <v>0</v>
      </c>
      <c r="AL136" s="123">
        <f t="shared" si="138"/>
        <v>0</v>
      </c>
      <c r="AM136" s="123">
        <f t="shared" si="138"/>
        <v>0</v>
      </c>
      <c r="AN136" s="123">
        <f t="shared" si="138"/>
        <v>0</v>
      </c>
      <c r="AO136" s="123">
        <f t="shared" si="138"/>
        <v>0</v>
      </c>
      <c r="AP136" s="123">
        <f t="shared" si="138"/>
        <v>0</v>
      </c>
      <c r="AQ136" s="123">
        <f t="shared" si="138"/>
        <v>0</v>
      </c>
      <c r="AR136" s="123">
        <f t="shared" si="138"/>
        <v>0</v>
      </c>
      <c r="AS136" s="123">
        <f t="shared" si="138"/>
        <v>0</v>
      </c>
      <c r="AT136" s="123">
        <f t="shared" si="138"/>
        <v>0</v>
      </c>
      <c r="AU136" s="123">
        <f t="shared" si="138"/>
        <v>0</v>
      </c>
      <c r="AV136" s="123">
        <f t="shared" si="138"/>
        <v>2219</v>
      </c>
      <c r="BQ136" s="124"/>
      <c r="BR136" s="124"/>
    </row>
    <row r="137" spans="2:70" s="123" customFormat="1" ht="15" customHeight="1" x14ac:dyDescent="0.25">
      <c r="C137" s="195" t="s">
        <v>127</v>
      </c>
      <c r="D137" s="195"/>
      <c r="G137" s="123">
        <v>77</v>
      </c>
      <c r="H137" s="123">
        <v>77</v>
      </c>
      <c r="I137" s="123">
        <v>77</v>
      </c>
      <c r="J137" s="123">
        <v>76</v>
      </c>
      <c r="K137" s="123">
        <v>77</v>
      </c>
      <c r="L137" s="123">
        <v>77</v>
      </c>
      <c r="M137" s="123">
        <v>77</v>
      </c>
      <c r="N137" s="123">
        <v>77</v>
      </c>
      <c r="O137" s="123">
        <v>71</v>
      </c>
      <c r="P137" s="123">
        <v>77</v>
      </c>
      <c r="Q137" s="123">
        <v>74</v>
      </c>
      <c r="R137" s="123">
        <v>77</v>
      </c>
      <c r="S137" s="123">
        <v>77</v>
      </c>
      <c r="T137" s="123">
        <v>77</v>
      </c>
      <c r="U137" s="123">
        <v>72</v>
      </c>
      <c r="V137" s="123">
        <v>72</v>
      </c>
      <c r="W137" s="123">
        <v>72</v>
      </c>
      <c r="X137" s="123">
        <v>72</v>
      </c>
      <c r="Y137" s="123">
        <v>72</v>
      </c>
      <c r="Z137" s="123">
        <v>72</v>
      </c>
      <c r="AA137" s="123">
        <v>72</v>
      </c>
      <c r="AB137" s="123">
        <v>72</v>
      </c>
      <c r="AC137" s="123">
        <v>72</v>
      </c>
      <c r="AD137" s="123">
        <v>72</v>
      </c>
      <c r="AE137" s="123">
        <v>72</v>
      </c>
      <c r="AF137" s="123">
        <v>72</v>
      </c>
      <c r="AG137" s="123">
        <v>72</v>
      </c>
      <c r="AH137" s="123">
        <v>71</v>
      </c>
      <c r="AI137" s="123">
        <v>72</v>
      </c>
      <c r="AJ137" s="123">
        <v>72</v>
      </c>
      <c r="AK137" s="123">
        <v>77</v>
      </c>
      <c r="BQ137" s="124"/>
      <c r="BR137" s="124"/>
    </row>
    <row r="138" spans="2:70" x14ac:dyDescent="0.25">
      <c r="G138" s="1">
        <f>+G136-G137</f>
        <v>0</v>
      </c>
      <c r="H138" s="1">
        <f t="shared" ref="H138:AV138" si="139">+H136-H137</f>
        <v>0</v>
      </c>
      <c r="I138" s="1">
        <f t="shared" si="139"/>
        <v>0</v>
      </c>
      <c r="J138" s="1">
        <f t="shared" si="139"/>
        <v>0</v>
      </c>
      <c r="K138" s="1">
        <f t="shared" si="139"/>
        <v>0</v>
      </c>
      <c r="L138" s="1">
        <f t="shared" si="139"/>
        <v>0</v>
      </c>
      <c r="M138" s="1">
        <f t="shared" si="139"/>
        <v>0</v>
      </c>
      <c r="N138" s="1">
        <f t="shared" si="139"/>
        <v>0</v>
      </c>
      <c r="O138" s="1">
        <f t="shared" si="139"/>
        <v>0</v>
      </c>
      <c r="P138" s="1">
        <f t="shared" si="139"/>
        <v>0</v>
      </c>
      <c r="Q138" s="1">
        <f t="shared" si="139"/>
        <v>0</v>
      </c>
      <c r="R138" s="1">
        <f t="shared" si="139"/>
        <v>0</v>
      </c>
      <c r="S138" s="1">
        <f t="shared" si="139"/>
        <v>0</v>
      </c>
      <c r="T138" s="1">
        <f t="shared" si="139"/>
        <v>0</v>
      </c>
      <c r="U138" s="1">
        <f t="shared" si="139"/>
        <v>0</v>
      </c>
      <c r="V138" s="1">
        <f t="shared" si="139"/>
        <v>0</v>
      </c>
      <c r="W138" s="1">
        <f t="shared" si="139"/>
        <v>0</v>
      </c>
      <c r="X138" s="1">
        <f t="shared" si="139"/>
        <v>0</v>
      </c>
      <c r="Y138" s="1">
        <f t="shared" si="139"/>
        <v>0</v>
      </c>
      <c r="Z138" s="1">
        <f t="shared" si="139"/>
        <v>0</v>
      </c>
      <c r="AA138" s="1">
        <f t="shared" si="139"/>
        <v>0</v>
      </c>
      <c r="AB138" s="1">
        <f t="shared" si="139"/>
        <v>0</v>
      </c>
      <c r="AC138" s="1">
        <f t="shared" si="139"/>
        <v>0</v>
      </c>
      <c r="AD138" s="1">
        <f t="shared" si="139"/>
        <v>0</v>
      </c>
      <c r="AE138" s="1">
        <f t="shared" si="139"/>
        <v>0</v>
      </c>
      <c r="AF138" s="1">
        <f t="shared" si="139"/>
        <v>0</v>
      </c>
      <c r="AG138" s="1">
        <f t="shared" si="139"/>
        <v>0</v>
      </c>
      <c r="AH138" s="1">
        <f t="shared" si="139"/>
        <v>0</v>
      </c>
      <c r="AI138" s="1">
        <f t="shared" si="139"/>
        <v>0</v>
      </c>
      <c r="AJ138" s="1">
        <f t="shared" si="139"/>
        <v>0</v>
      </c>
      <c r="AK138" s="1">
        <f t="shared" si="139"/>
        <v>-77</v>
      </c>
      <c r="AL138" s="1">
        <f t="shared" si="139"/>
        <v>0</v>
      </c>
      <c r="AM138" s="1">
        <f t="shared" si="139"/>
        <v>0</v>
      </c>
      <c r="AN138" s="1">
        <f t="shared" si="139"/>
        <v>0</v>
      </c>
      <c r="AO138" s="1">
        <f t="shared" si="139"/>
        <v>0</v>
      </c>
      <c r="AP138" s="1">
        <f t="shared" si="139"/>
        <v>0</v>
      </c>
      <c r="AQ138" s="1">
        <f t="shared" si="139"/>
        <v>0</v>
      </c>
      <c r="AR138" s="1">
        <f t="shared" si="139"/>
        <v>0</v>
      </c>
      <c r="AS138" s="1">
        <f t="shared" si="139"/>
        <v>0</v>
      </c>
      <c r="AT138" s="1">
        <f t="shared" si="139"/>
        <v>0</v>
      </c>
      <c r="AU138" s="1">
        <f t="shared" si="139"/>
        <v>0</v>
      </c>
      <c r="AV138" s="1">
        <f t="shared" si="139"/>
        <v>2219</v>
      </c>
    </row>
    <row r="140" spans="2:70" x14ac:dyDescent="0.25">
      <c r="C140" s="1"/>
    </row>
    <row r="141" spans="2:70" x14ac:dyDescent="0.25">
      <c r="C141" s="1"/>
    </row>
    <row r="142" spans="2:70" x14ac:dyDescent="0.25">
      <c r="C142" s="1"/>
    </row>
    <row r="143" spans="2:70" x14ac:dyDescent="0.25">
      <c r="C143" s="1"/>
    </row>
    <row r="144" spans="2:70" x14ac:dyDescent="0.25">
      <c r="C144" s="1"/>
    </row>
    <row r="145" spans="3:18" x14ac:dyDescent="0.25">
      <c r="C145" s="1"/>
      <c r="R145" s="1">
        <f>15+7</f>
        <v>22</v>
      </c>
    </row>
    <row r="146" spans="3:18" x14ac:dyDescent="0.25">
      <c r="C146" s="1"/>
      <c r="R146" s="1">
        <f>16+6</f>
        <v>22</v>
      </c>
    </row>
    <row r="147" spans="3:18" x14ac:dyDescent="0.25">
      <c r="C147" s="1"/>
      <c r="R147" s="1">
        <f>19+9</f>
        <v>28</v>
      </c>
    </row>
    <row r="148" spans="3:18" x14ac:dyDescent="0.25">
      <c r="C148" s="1"/>
    </row>
    <row r="149" spans="3:18" x14ac:dyDescent="0.25">
      <c r="C149" s="1"/>
    </row>
    <row r="150" spans="3:18" x14ac:dyDescent="0.25">
      <c r="C150" s="1"/>
    </row>
    <row r="151" spans="3:18" x14ac:dyDescent="0.25">
      <c r="C151" s="1"/>
    </row>
    <row r="152" spans="3:18" x14ac:dyDescent="0.25">
      <c r="C152" s="1"/>
    </row>
    <row r="153" spans="3:18" x14ac:dyDescent="0.25">
      <c r="C153" s="1"/>
    </row>
    <row r="154" spans="3:18" x14ac:dyDescent="0.25">
      <c r="C154" s="1"/>
    </row>
    <row r="155" spans="3:18" x14ac:dyDescent="0.25">
      <c r="C155" s="1"/>
    </row>
    <row r="156" spans="3:18" x14ac:dyDescent="0.25">
      <c r="C156" s="1"/>
    </row>
    <row r="157" spans="3:18" x14ac:dyDescent="0.25">
      <c r="C157" s="1"/>
    </row>
    <row r="158" spans="3:18" x14ac:dyDescent="0.25">
      <c r="C158" s="1"/>
    </row>
    <row r="159" spans="3:18" x14ac:dyDescent="0.25">
      <c r="C159" s="1"/>
    </row>
    <row r="160" spans="3:18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</sheetData>
  <sheetProtection autoFilter="0"/>
  <autoFilter ref="A13:FE13"/>
  <mergeCells count="9">
    <mergeCell ref="C137:D137"/>
    <mergeCell ref="N3:U3"/>
    <mergeCell ref="V3:W3"/>
    <mergeCell ref="Y3:AA3"/>
    <mergeCell ref="AB3:AC3"/>
    <mergeCell ref="S5:Y5"/>
    <mergeCell ref="S6:Y6"/>
    <mergeCell ref="B10:E10"/>
    <mergeCell ref="C136:D136"/>
  </mergeCells>
  <conditionalFormatting sqref="A134:FA134">
    <cfRule type="containsText" dxfId="100" priority="144" operator="containsText" text="False">
      <formula>NOT(ISERROR(SEARCH("False",A134)))</formula>
    </cfRule>
    <cfRule type="containsText" dxfId="99" priority="145" operator="containsText" text="True">
      <formula>NOT(ISERROR(SEARCH("True",A134)))</formula>
    </cfRule>
  </conditionalFormatting>
  <conditionalFormatting sqref="C120:C139 C118 C1:C116 C274:C1048576">
    <cfRule type="duplicateValues" dxfId="98" priority="52"/>
    <cfRule type="duplicateValues" dxfId="97" priority="56"/>
  </conditionalFormatting>
  <conditionalFormatting sqref="C138:C139 C4:C6 C120:C135 C118 C12:C116 C274:C1048576">
    <cfRule type="duplicateValues" dxfId="96" priority="149"/>
  </conditionalFormatting>
  <conditionalFormatting sqref="G134:P134">
    <cfRule type="containsText" dxfId="95" priority="129" operator="containsText" text="A">
      <formula>NOT(ISERROR(SEARCH("A",G134)))</formula>
    </cfRule>
    <cfRule type="containsText" dxfId="94" priority="130" operator="containsText" text="W/O">
      <formula>NOT(ISERROR(SEARCH("W/O",G134)))</formula>
    </cfRule>
  </conditionalFormatting>
  <conditionalFormatting sqref="AE94:AJ95 G15:AK16 AR115:AV115 G14:AJ14 G34:AJ36 G37:W37 AK75:AK78 G68:AJ90 AB91 AE18:AJ33 G38:AJ66 G94:AD114 AE96:AK114 AL14:AV114 AB115:AF115 AH115 G17:AD33">
    <cfRule type="containsText" dxfId="93" priority="81" operator="containsText" text="A">
      <formula>NOT(ISERROR(SEARCH("A",G14)))</formula>
    </cfRule>
    <cfRule type="containsText" dxfId="92" priority="82" operator="containsText" text="O">
      <formula>NOT(ISERROR(SEARCH("O",G14)))</formula>
    </cfRule>
  </conditionalFormatting>
  <conditionalFormatting sqref="G67:AK67">
    <cfRule type="containsText" dxfId="91" priority="49" operator="containsText" text="A">
      <formula>NOT(ISERROR(SEARCH("A",G67)))</formula>
    </cfRule>
    <cfRule type="containsText" dxfId="90" priority="50" operator="containsText" text="O">
      <formula>NOT(ISERROR(SEARCH("O",G67)))</formula>
    </cfRule>
  </conditionalFormatting>
  <conditionalFormatting sqref="G92:AK93 G91:AA91 AC91:AK91">
    <cfRule type="containsText" dxfId="89" priority="19" operator="containsText" text="A">
      <formula>NOT(ISERROR(SEARCH("A",G91)))</formula>
    </cfRule>
    <cfRule type="containsText" dxfId="88" priority="20" operator="containsText" text="O">
      <formula>NOT(ISERROR(SEARCH("O",G91)))</formula>
    </cfRule>
  </conditionalFormatting>
  <conditionalFormatting sqref="G116:AU135 G136:AV136 G137:AU137 G138:AV138 G139:AU1048576">
    <cfRule type="containsText" dxfId="87" priority="141" operator="containsText" text="A">
      <formula>NOT(ISERROR(SEARCH("A",G116)))</formula>
    </cfRule>
    <cfRule type="containsText" dxfId="86" priority="142" operator="containsText" text="O">
      <formula>NOT(ISERROR(SEARCH("O",G116)))</formula>
    </cfRule>
  </conditionalFormatting>
  <conditionalFormatting sqref="I117:AK119 G117:H135 I120:J135 AA120">
    <cfRule type="containsText" dxfId="85" priority="133" operator="containsText" text="A">
      <formula>NOT(ISERROR(SEARCH("A",G117)))</formula>
    </cfRule>
  </conditionalFormatting>
  <conditionalFormatting sqref="I117:AK119 G117:H135 AA120 I120:J135">
    <cfRule type="containsText" dxfId="84" priority="134" operator="containsText" text="W/O">
      <formula>NOT(ISERROR(SEARCH("W/O",G117)))</formula>
    </cfRule>
  </conditionalFormatting>
  <conditionalFormatting sqref="K117:P135">
    <cfRule type="containsText" dxfId="83" priority="131" operator="containsText" text="A">
      <formula>NOT(ISERROR(SEARCH("A",K117)))</formula>
    </cfRule>
    <cfRule type="containsText" dxfId="82" priority="132" operator="containsText" text="W/O">
      <formula>NOT(ISERROR(SEARCH("W/O",K117)))</formula>
    </cfRule>
  </conditionalFormatting>
  <conditionalFormatting sqref="Q116:AU135 Q137:AU137 Q139:AU1048576">
    <cfRule type="containsText" dxfId="81" priority="146" operator="containsText" text="A">
      <formula>NOT(ISERROR(SEARCH("A",Q116)))</formula>
    </cfRule>
    <cfRule type="containsText" dxfId="80" priority="148" operator="containsText" text="W/O">
      <formula>NOT(ISERROR(SEARCH("W/O",Q116)))</formula>
    </cfRule>
  </conditionalFormatting>
  <conditionalFormatting sqref="AE17:AF17 AH17:AK17">
    <cfRule type="containsText" dxfId="79" priority="53" operator="containsText" text="A">
      <formula>NOT(ISERROR(SEARCH("A",AE17)))</formula>
    </cfRule>
    <cfRule type="containsText" dxfId="78" priority="54" operator="containsText" text="O">
      <formula>NOT(ISERROR(SEARCH("O",AE17)))</formula>
    </cfRule>
  </conditionalFormatting>
  <conditionalFormatting sqref="AK21">
    <cfRule type="containsText" dxfId="77" priority="99" operator="containsText" text="A">
      <formula>NOT(ISERROR(SEARCH("A",AK21)))</formula>
    </cfRule>
    <cfRule type="containsText" dxfId="76" priority="100" operator="containsText" text="O">
      <formula>NOT(ISERROR(SEARCH("O",AK21)))</formula>
    </cfRule>
  </conditionalFormatting>
  <conditionalFormatting sqref="AK24">
    <cfRule type="containsText" dxfId="75" priority="78" operator="containsText" text="A">
      <formula>NOT(ISERROR(SEARCH("A",AK24)))</formula>
    </cfRule>
    <cfRule type="containsText" dxfId="74" priority="79" operator="containsText" text="O">
      <formula>NOT(ISERROR(SEARCH("O",AK24)))</formula>
    </cfRule>
  </conditionalFormatting>
  <conditionalFormatting sqref="AK26">
    <cfRule type="containsText" dxfId="73" priority="34" operator="containsText" text="A">
      <formula>NOT(ISERROR(SEARCH("A",AK26)))</formula>
    </cfRule>
    <cfRule type="containsText" dxfId="72" priority="35" operator="containsText" text="O">
      <formula>NOT(ISERROR(SEARCH("O",AK26)))</formula>
    </cfRule>
  </conditionalFormatting>
  <conditionalFormatting sqref="AK30">
    <cfRule type="containsText" dxfId="71" priority="37" operator="containsText" text="A">
      <formula>NOT(ISERROR(SEARCH("A",AK30)))</formula>
    </cfRule>
    <cfRule type="containsText" dxfId="70" priority="38" operator="containsText" text="O">
      <formula>NOT(ISERROR(SEARCH("O",AK30)))</formula>
    </cfRule>
  </conditionalFormatting>
  <conditionalFormatting sqref="AK32">
    <cfRule type="containsText" dxfId="69" priority="31" operator="containsText" text="A">
      <formula>NOT(ISERROR(SEARCH("A",AK32)))</formula>
    </cfRule>
    <cfRule type="containsText" dxfId="68" priority="32" operator="containsText" text="O">
      <formula>NOT(ISERROR(SEARCH("O",AK32)))</formula>
    </cfRule>
  </conditionalFormatting>
  <conditionalFormatting sqref="AK34:AK35">
    <cfRule type="containsText" dxfId="67" priority="111" operator="containsText" text="A">
      <formula>NOT(ISERROR(SEARCH("A",AK34)))</formula>
    </cfRule>
    <cfRule type="containsText" dxfId="66" priority="112" operator="containsText" text="O">
      <formula>NOT(ISERROR(SEARCH("O",AK34)))</formula>
    </cfRule>
  </conditionalFormatting>
  <conditionalFormatting sqref="AK37">
    <cfRule type="containsText" dxfId="65" priority="93" operator="containsText" text="A">
      <formula>NOT(ISERROR(SEARCH("A",AK37)))</formula>
    </cfRule>
    <cfRule type="containsText" dxfId="64" priority="94" operator="containsText" text="O">
      <formula>NOT(ISERROR(SEARCH("O",AK37)))</formula>
    </cfRule>
  </conditionalFormatting>
  <conditionalFormatting sqref="AK44">
    <cfRule type="containsText" dxfId="63" priority="75" operator="containsText" text="A">
      <formula>NOT(ISERROR(SEARCH("A",AK44)))</formula>
    </cfRule>
    <cfRule type="containsText" dxfId="62" priority="76" operator="containsText" text="O">
      <formula>NOT(ISERROR(SEARCH("O",AK44)))</formula>
    </cfRule>
  </conditionalFormatting>
  <conditionalFormatting sqref="AK50">
    <cfRule type="containsText" dxfId="61" priority="25" operator="containsText" text="A">
      <formula>NOT(ISERROR(SEARCH("A",AK50)))</formula>
    </cfRule>
    <cfRule type="containsText" dxfId="60" priority="26" operator="containsText" text="O">
      <formula>NOT(ISERROR(SEARCH("O",AK50)))</formula>
    </cfRule>
  </conditionalFormatting>
  <conditionalFormatting sqref="AK55">
    <cfRule type="containsText" dxfId="59" priority="72" operator="containsText" text="A">
      <formula>NOT(ISERROR(SEARCH("A",AK55)))</formula>
    </cfRule>
    <cfRule type="containsText" dxfId="58" priority="73" operator="containsText" text="O">
      <formula>NOT(ISERROR(SEARCH("O",AK55)))</formula>
    </cfRule>
  </conditionalFormatting>
  <conditionalFormatting sqref="AK62:AK63">
    <cfRule type="containsText" dxfId="57" priority="90" operator="containsText" text="A">
      <formula>NOT(ISERROR(SEARCH("A",AK62)))</formula>
    </cfRule>
    <cfRule type="containsText" dxfId="56" priority="91" operator="containsText" text="O">
      <formula>NOT(ISERROR(SEARCH("O",AK62)))</formula>
    </cfRule>
  </conditionalFormatting>
  <conditionalFormatting sqref="AK69:AK70">
    <cfRule type="containsText" dxfId="55" priority="108" operator="containsText" text="A">
      <formula>NOT(ISERROR(SEARCH("A",AK69)))</formula>
    </cfRule>
    <cfRule type="containsText" dxfId="54" priority="109" operator="containsText" text="O">
      <formula>NOT(ISERROR(SEARCH("O",AK69)))</formula>
    </cfRule>
  </conditionalFormatting>
  <conditionalFormatting sqref="AK72">
    <cfRule type="containsText" dxfId="53" priority="123" operator="containsText" text="A">
      <formula>NOT(ISERROR(SEARCH("A",AK72)))</formula>
    </cfRule>
    <cfRule type="containsText" dxfId="52" priority="124" operator="containsText" text="O">
      <formula>NOT(ISERROR(SEARCH("O",AK72)))</formula>
    </cfRule>
  </conditionalFormatting>
  <conditionalFormatting sqref="AK80">
    <cfRule type="containsText" dxfId="51" priority="96" operator="containsText" text="A">
      <formula>NOT(ISERROR(SEARCH("A",AK80)))</formula>
    </cfRule>
    <cfRule type="containsText" dxfId="50" priority="97" operator="containsText" text="O">
      <formula>NOT(ISERROR(SEARCH("O",AK80)))</formula>
    </cfRule>
  </conditionalFormatting>
  <conditionalFormatting sqref="AK85:AK87">
    <cfRule type="containsText" dxfId="49" priority="102" operator="containsText" text="A">
      <formula>NOT(ISERROR(SEARCH("A",AK85)))</formula>
    </cfRule>
    <cfRule type="containsText" dxfId="48" priority="103" operator="containsText" text="O">
      <formula>NOT(ISERROR(SEARCH("O",AK85)))</formula>
    </cfRule>
  </conditionalFormatting>
  <conditionalFormatting sqref="AK95">
    <cfRule type="containsText" dxfId="47" priority="60" operator="containsText" text="A">
      <formula>NOT(ISERROR(SEARCH("A",AK95)))</formula>
    </cfRule>
    <cfRule type="containsText" dxfId="46" priority="61" operator="containsText" text="O">
      <formula>NOT(ISERROR(SEARCH("O",AK95)))</formula>
    </cfRule>
  </conditionalFormatting>
  <conditionalFormatting sqref="FA14:FB115">
    <cfRule type="containsText" dxfId="45" priority="135" operator="containsText" text="Compliance">
      <formula>NOT(ISERROR(SEARCH("Compliance",FA14)))</formula>
    </cfRule>
  </conditionalFormatting>
  <conditionalFormatting sqref="FA116:FB1048576 FA1:FA115 FB2:FB115">
    <cfRule type="containsText" dxfId="44" priority="143" operator="containsText" text="Non Compliance">
      <formula>NOT(ISERROR(SEARCH("Non Compliance",FA1)))</formula>
    </cfRule>
  </conditionalFormatting>
  <conditionalFormatting sqref="FB134:XFD134">
    <cfRule type="containsText" dxfId="43" priority="139" operator="containsText" text="False">
      <formula>NOT(ISERROR(SEARCH("False",FB134)))</formula>
    </cfRule>
    <cfRule type="containsText" dxfId="42" priority="140" operator="containsText" text="True">
      <formula>NOT(ISERROR(SEARCH("True",FB134)))</formula>
    </cfRule>
  </conditionalFormatting>
  <conditionalFormatting sqref="FC12">
    <cfRule type="containsText" dxfId="41" priority="138" operator="containsText" text="Non Compliance">
      <formula>NOT(ISERROR(SEARCH("Non Compliance",FC12)))</formula>
    </cfRule>
  </conditionalFormatting>
  <conditionalFormatting sqref="FC14:FC115">
    <cfRule type="containsText" dxfId="40" priority="136" operator="containsText" text="Non-Compliance">
      <formula>NOT(ISERROR(SEARCH("Non-Compliance",FC14)))</formula>
    </cfRule>
    <cfRule type="containsText" dxfId="39" priority="137" operator="containsText" text="Compliance">
      <formula>NOT(ISERROR(SEARCH("Compliance",FC14)))</formula>
    </cfRule>
  </conditionalFormatting>
  <conditionalFormatting sqref="AG17">
    <cfRule type="containsText" dxfId="38" priority="16" operator="containsText" text="A">
      <formula>NOT(ISERROR(SEARCH("A",AG17)))</formula>
    </cfRule>
    <cfRule type="containsText" dxfId="37" priority="17" operator="containsText" text="O">
      <formula>NOT(ISERROR(SEARCH("O",AG17)))</formula>
    </cfRule>
  </conditionalFormatting>
  <conditionalFormatting sqref="X37:AJ37">
    <cfRule type="containsText" dxfId="36" priority="13" operator="containsText" text="A">
      <formula>NOT(ISERROR(SEARCH("A",X37)))</formula>
    </cfRule>
    <cfRule type="containsText" dxfId="35" priority="14" operator="containsText" text="O">
      <formula>NOT(ISERROR(SEARCH("O",X37)))</formula>
    </cfRule>
  </conditionalFormatting>
  <conditionalFormatting sqref="K115">
    <cfRule type="containsText" dxfId="34" priority="10" operator="containsText" text="A">
      <formula>NOT(ISERROR(SEARCH("A",K115)))</formula>
    </cfRule>
    <cfRule type="containsText" dxfId="33" priority="11" operator="containsText" text="O">
      <formula>NOT(ISERROR(SEARCH("O",K115)))</formula>
    </cfRule>
  </conditionalFormatting>
  <conditionalFormatting sqref="R115">
    <cfRule type="containsText" dxfId="32" priority="7" operator="containsText" text="A">
      <formula>NOT(ISERROR(SEARCH("A",R115)))</formula>
    </cfRule>
    <cfRule type="containsText" dxfId="31" priority="8" operator="containsText" text="O">
      <formula>NOT(ISERROR(SEARCH("O",R115)))</formula>
    </cfRule>
  </conditionalFormatting>
  <conditionalFormatting sqref="S115">
    <cfRule type="containsText" dxfId="30" priority="4" operator="containsText" text="A">
      <formula>NOT(ISERROR(SEARCH("A",S115)))</formula>
    </cfRule>
    <cfRule type="containsText" dxfId="29" priority="5" operator="containsText" text="O">
      <formula>NOT(ISERROR(SEARCH("O",S115)))</formula>
    </cfRule>
  </conditionalFormatting>
  <conditionalFormatting sqref="V115:X115">
    <cfRule type="containsText" dxfId="28" priority="1" operator="containsText" text="A">
      <formula>NOT(ISERROR(SEARCH("A",V115)))</formula>
    </cfRule>
    <cfRule type="containsText" dxfId="27" priority="2" operator="containsText" text="O">
      <formula>NOT(ISERROR(SEARCH("O",V115)))</formula>
    </cfRule>
  </conditionalFormatting>
  <pageMargins left="0.17" right="0.17" top="0.36" bottom="0.33" header="0.31496062992126" footer="0.31496062992126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pinner 1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pinner 2">
              <controlPr defaultSize="0" autoPict="0">
                <anchor moveWithCells="1" siz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3" operator="containsText" id="{E5925D6C-18AB-48F4-BBA2-434553A4511E}">
            <xm:f>NOT(ISERROR(SEARCH("+",G14)))</xm:f>
            <xm:f>"+"</xm:f>
            <x14:dxf>
              <fill>
                <patternFill>
                  <bgColor rgb="FFFFC000"/>
                </patternFill>
              </fill>
            </x14:dxf>
          </x14:cfRule>
          <xm:sqref>AE94:AJ95 G15:AK16 AR115:AV115 G14:AJ14 G34:AJ36 G37:W37 AK75:AK78 G68:AJ90 AB91 AE18:AJ33 G38:AJ66 G94:AD114 AE96:AK114 AL14:AV114 AB115:AF115 AH115 G17:AD33</xm:sqref>
        </x14:conditionalFormatting>
        <x14:conditionalFormatting xmlns:xm="http://schemas.microsoft.com/office/excel/2006/main">
          <x14:cfRule type="containsText" priority="51" operator="containsText" id="{ADADAE1F-A865-4623-9B6E-06FC1C1E824D}">
            <xm:f>NOT(ISERROR(SEARCH("+",G67)))</xm:f>
            <xm:f>"+"</xm:f>
            <x14:dxf>
              <fill>
                <patternFill>
                  <bgColor rgb="FFFFC000"/>
                </patternFill>
              </fill>
            </x14:dxf>
          </x14:cfRule>
          <xm:sqref>G67:AK67</xm:sqref>
        </x14:conditionalFormatting>
        <x14:conditionalFormatting xmlns:xm="http://schemas.microsoft.com/office/excel/2006/main">
          <x14:cfRule type="containsText" priority="21" operator="containsText" id="{4AD1B06C-7BB4-4D58-8CF8-60966345F2EF}">
            <xm:f>NOT(ISERROR(SEARCH("+",G91)))</xm:f>
            <xm:f>"+"</xm:f>
            <x14:dxf>
              <fill>
                <patternFill>
                  <bgColor rgb="FFFFC000"/>
                </patternFill>
              </fill>
            </x14:dxf>
          </x14:cfRule>
          <xm:sqref>G92:AK93 G91:AA91 AC91:AK91</xm:sqref>
        </x14:conditionalFormatting>
        <x14:conditionalFormatting xmlns:xm="http://schemas.microsoft.com/office/excel/2006/main">
          <x14:cfRule type="containsText" priority="147" operator="containsText" id="{76985D1B-C885-47DB-87B6-BD53158D78DE}">
            <xm:f>NOT(ISERROR(SEARCH("+",G116)))</xm:f>
            <xm:f>"+"</xm:f>
            <x14:dxf>
              <fill>
                <patternFill>
                  <bgColor rgb="FFFFC000"/>
                </patternFill>
              </fill>
            </x14:dxf>
          </x14:cfRule>
          <xm:sqref>G116:AU135 G137:AU137 G139:AU1048576 G136:AV136 G138:AV138</xm:sqref>
        </x14:conditionalFormatting>
        <x14:conditionalFormatting xmlns:xm="http://schemas.microsoft.com/office/excel/2006/main">
          <x14:cfRule type="containsText" priority="55" operator="containsText" id="{ADE082BC-3D62-49DF-A3AC-F39E26E486DA}">
            <xm:f>NOT(ISERROR(SEARCH("+",AE17)))</xm:f>
            <xm:f>"+"</xm:f>
            <x14:dxf>
              <fill>
                <patternFill>
                  <bgColor rgb="FFFFC000"/>
                </patternFill>
              </fill>
            </x14:dxf>
          </x14:cfRule>
          <xm:sqref>AE17:AF17 AH17:AK17</xm:sqref>
        </x14:conditionalFormatting>
        <x14:conditionalFormatting xmlns:xm="http://schemas.microsoft.com/office/excel/2006/main">
          <x14:cfRule type="containsText" priority="101" operator="containsText" id="{A90DD2BE-D193-442E-A79B-DE26A824550F}">
            <xm:f>NOT(ISERROR(SEARCH("+",AK21)))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AK21</xm:sqref>
        </x14:conditionalFormatting>
        <x14:conditionalFormatting xmlns:xm="http://schemas.microsoft.com/office/excel/2006/main">
          <x14:cfRule type="containsText" priority="80" operator="containsText" id="{4A6100EB-F41F-4450-9CDA-6AFD6CF5127A}">
            <xm:f>NOT(ISERROR(SEARCH("+",AK24)))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AK24</xm:sqref>
        </x14:conditionalFormatting>
        <x14:conditionalFormatting xmlns:xm="http://schemas.microsoft.com/office/excel/2006/main">
          <x14:cfRule type="containsText" priority="36" operator="containsText" id="{C62CDA96-EF25-4112-86DB-9A0458AFD739}">
            <xm:f>NOT(ISERROR(SEARCH("+",AK26)))</xm:f>
            <xm:f>"+"</xm:f>
            <x14:dxf>
              <fill>
                <patternFill>
                  <bgColor rgb="FFFFC000"/>
                </patternFill>
              </fill>
            </x14:dxf>
          </x14:cfRule>
          <xm:sqref>AK26</xm:sqref>
        </x14:conditionalFormatting>
        <x14:conditionalFormatting xmlns:xm="http://schemas.microsoft.com/office/excel/2006/main">
          <x14:cfRule type="containsText" priority="39" operator="containsText" id="{9DCC18FA-09DF-4670-ABE2-04B8B7646D25}">
            <xm:f>NOT(ISERROR(SEARCH("+",AK30)))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AK30</xm:sqref>
        </x14:conditionalFormatting>
        <x14:conditionalFormatting xmlns:xm="http://schemas.microsoft.com/office/excel/2006/main">
          <x14:cfRule type="containsText" priority="33" operator="containsText" id="{EA10C5CA-A407-4D7C-9E3C-2F60FA9E7BFE}">
            <xm:f>NOT(ISERROR(SEARCH("+",AK32)))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AK32</xm:sqref>
        </x14:conditionalFormatting>
        <x14:conditionalFormatting xmlns:xm="http://schemas.microsoft.com/office/excel/2006/main">
          <x14:cfRule type="containsText" priority="113" operator="containsText" id="{72E79030-4A66-4CC8-9FB2-67798554D3ED}">
            <xm:f>NOT(ISERROR(SEARCH("+",AK34)))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AK34:AK35</xm:sqref>
        </x14:conditionalFormatting>
        <x14:conditionalFormatting xmlns:xm="http://schemas.microsoft.com/office/excel/2006/main">
          <x14:cfRule type="containsText" priority="95" operator="containsText" id="{476C5C6B-EEFA-45E4-8392-0F079B1B4D03}">
            <xm:f>NOT(ISERROR(SEARCH("+",AK37)))</xm:f>
            <xm:f>"+"</xm:f>
            <x14:dxf>
              <fill>
                <patternFill>
                  <bgColor rgb="FFFFC000"/>
                </patternFill>
              </fill>
            </x14:dxf>
          </x14:cfRule>
          <xm:sqref>AK37</xm:sqref>
        </x14:conditionalFormatting>
        <x14:conditionalFormatting xmlns:xm="http://schemas.microsoft.com/office/excel/2006/main">
          <x14:cfRule type="containsText" priority="77" operator="containsText" id="{57C6F5D5-D15E-448B-8028-80097CAF657D}">
            <xm:f>NOT(ISERROR(SEARCH("+",AK44)))</xm:f>
            <xm:f>"+"</xm:f>
            <x14:dxf>
              <fill>
                <patternFill>
                  <bgColor rgb="FFFFC000"/>
                </patternFill>
              </fill>
            </x14:dxf>
          </x14:cfRule>
          <xm:sqref>AK44</xm:sqref>
        </x14:conditionalFormatting>
        <x14:conditionalFormatting xmlns:xm="http://schemas.microsoft.com/office/excel/2006/main">
          <x14:cfRule type="containsText" priority="27" operator="containsText" id="{AF118382-4491-41BC-B844-D68F8D3CAE71}">
            <xm:f>NOT(ISERROR(SEARCH("+",AK50)))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AK50</xm:sqref>
        </x14:conditionalFormatting>
        <x14:conditionalFormatting xmlns:xm="http://schemas.microsoft.com/office/excel/2006/main">
          <x14:cfRule type="containsText" priority="74" operator="containsText" id="{EF8C1530-0CEE-46BE-B28C-FD4098F1F914}">
            <xm:f>NOT(ISERROR(SEARCH("+",AK55)))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AK55</xm:sqref>
        </x14:conditionalFormatting>
        <x14:conditionalFormatting xmlns:xm="http://schemas.microsoft.com/office/excel/2006/main">
          <x14:cfRule type="containsText" priority="92" operator="containsText" id="{FCA7BEC0-B63E-4FD8-955A-18C572283F9A}">
            <xm:f>NOT(ISERROR(SEARCH("+",AK62)))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AK62:AK63</xm:sqref>
        </x14:conditionalFormatting>
        <x14:conditionalFormatting xmlns:xm="http://schemas.microsoft.com/office/excel/2006/main">
          <x14:cfRule type="containsText" priority="110" operator="containsText" id="{6825D83E-DBB6-4050-81CB-264087C62DCA}">
            <xm:f>NOT(ISERROR(SEARCH("+",AK69)))</xm:f>
            <xm:f>"+"</xm:f>
            <x14:dxf>
              <fill>
                <patternFill>
                  <bgColor rgb="FFFFC000"/>
                </patternFill>
              </fill>
            </x14:dxf>
          </x14:cfRule>
          <xm:sqref>AK69:AK70</xm:sqref>
        </x14:conditionalFormatting>
        <x14:conditionalFormatting xmlns:xm="http://schemas.microsoft.com/office/excel/2006/main">
          <x14:cfRule type="containsText" priority="125" operator="containsText" id="{067706F1-D68C-429D-9221-224AC16867B5}">
            <xm:f>NOT(ISERROR(SEARCH("+",AK72)))</xm:f>
            <xm:f>"+"</xm:f>
            <x14:dxf>
              <fill>
                <patternFill>
                  <bgColor rgb="FFFFC000"/>
                </patternFill>
              </fill>
            </x14:dxf>
          </x14:cfRule>
          <xm:sqref>AK72</xm:sqref>
        </x14:conditionalFormatting>
        <x14:conditionalFormatting xmlns:xm="http://schemas.microsoft.com/office/excel/2006/main">
          <x14:cfRule type="containsText" priority="98" operator="containsText" id="{64FEDFB2-4ABD-4CC1-B767-05140D96EE67}">
            <xm:f>NOT(ISERROR(SEARCH("+",AK80)))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AK80</xm:sqref>
        </x14:conditionalFormatting>
        <x14:conditionalFormatting xmlns:xm="http://schemas.microsoft.com/office/excel/2006/main">
          <x14:cfRule type="containsText" priority="104" operator="containsText" id="{5B8F3565-65B9-43E7-A8CD-130D3A91ED1E}">
            <xm:f>NOT(ISERROR(SEARCH("+",AK85)))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AK85:AK87</xm:sqref>
        </x14:conditionalFormatting>
        <x14:conditionalFormatting xmlns:xm="http://schemas.microsoft.com/office/excel/2006/main">
          <x14:cfRule type="containsText" priority="62" operator="containsText" id="{D5EBD298-549B-423B-A770-D888CB1C7B8F}">
            <xm:f>NOT(ISERROR(SEARCH("+",AK95)))</xm:f>
            <xm:f>"+"</xm:f>
            <x14:dxf>
              <fill>
                <patternFill>
                  <bgColor rgb="FFFFC000"/>
                </patternFill>
              </fill>
            </x14:dxf>
          </x14:cfRule>
          <xm:sqref>AK95</xm:sqref>
        </x14:conditionalFormatting>
        <x14:conditionalFormatting xmlns:xm="http://schemas.microsoft.com/office/excel/2006/main">
          <x14:cfRule type="containsText" priority="18" operator="containsText" id="{B1224EB4-104D-4157-B383-F7A6965FA32A}">
            <xm:f>NOT(ISERROR(SEARCH("+",AG17)))</xm:f>
            <xm:f>"+"</xm:f>
            <x14:dxf>
              <fill>
                <patternFill>
                  <bgColor rgb="FFFFC000"/>
                </patternFill>
              </fill>
            </x14:dxf>
          </x14:cfRule>
          <xm:sqref>AG17</xm:sqref>
        </x14:conditionalFormatting>
        <x14:conditionalFormatting xmlns:xm="http://schemas.microsoft.com/office/excel/2006/main">
          <x14:cfRule type="containsText" priority="15" operator="containsText" id="{AB4632BB-247B-4375-9F1E-26D6C669FADA}">
            <xm:f>NOT(ISERROR(SEARCH("+",X37)))</xm:f>
            <xm:f>"+"</xm:f>
            <x14:dxf>
              <fill>
                <patternFill>
                  <bgColor rgb="FFFFC000"/>
                </patternFill>
              </fill>
            </x14:dxf>
          </x14:cfRule>
          <xm:sqref>X37:AJ37</xm:sqref>
        </x14:conditionalFormatting>
        <x14:conditionalFormatting xmlns:xm="http://schemas.microsoft.com/office/excel/2006/main">
          <x14:cfRule type="containsText" priority="12" operator="containsText" id="{2563BB94-3B29-4B64-9E9A-09DDABFCF4B4}">
            <xm:f>NOT(ISERROR(SEARCH("+",K115)))</xm:f>
            <xm:f>"+"</xm:f>
            <x14:dxf>
              <fill>
                <patternFill>
                  <bgColor rgb="FFFFC000"/>
                </patternFill>
              </fill>
            </x14:dxf>
          </x14:cfRule>
          <xm:sqref>K115</xm:sqref>
        </x14:conditionalFormatting>
        <x14:conditionalFormatting xmlns:xm="http://schemas.microsoft.com/office/excel/2006/main">
          <x14:cfRule type="containsText" priority="9" operator="containsText" id="{5161F431-4668-4D38-8AAE-BEC3860B6FE0}">
            <xm:f>NOT(ISERROR(SEARCH("+",R115)))</xm:f>
            <xm:f>"+"</xm:f>
            <x14:dxf>
              <fill>
                <patternFill>
                  <bgColor rgb="FFFFC000"/>
                </patternFill>
              </fill>
            </x14:dxf>
          </x14:cfRule>
          <xm:sqref>R115</xm:sqref>
        </x14:conditionalFormatting>
        <x14:conditionalFormatting xmlns:xm="http://schemas.microsoft.com/office/excel/2006/main">
          <x14:cfRule type="containsText" priority="6" operator="containsText" id="{397C9A0F-B448-4808-9E57-27C8A91BFE79}">
            <xm:f>NOT(ISERROR(SEARCH("+",S115)))</xm:f>
            <xm:f>"+"</xm:f>
            <x14:dxf>
              <fill>
                <patternFill>
                  <bgColor rgb="FFFFC000"/>
                </patternFill>
              </fill>
            </x14:dxf>
          </x14:cfRule>
          <xm:sqref>S115</xm:sqref>
        </x14:conditionalFormatting>
        <x14:conditionalFormatting xmlns:xm="http://schemas.microsoft.com/office/excel/2006/main">
          <x14:cfRule type="containsText" priority="3" operator="containsText" id="{47795700-1AC8-438E-AABD-547BB736EDFB}">
            <xm:f>NOT(ISERROR(SEARCH("+",V115)))</xm:f>
            <xm:f>"+"</xm:f>
            <x14:dxf>
              <fill>
                <patternFill>
                  <bgColor rgb="FFFFC000"/>
                </patternFill>
              </fill>
            </x14:dxf>
          </x14:cfRule>
          <xm:sqref>V115:X115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 Sheet june23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 Rajput</dc:creator>
  <cp:lastModifiedBy>Noor Sahu</cp:lastModifiedBy>
  <cp:lastPrinted>2023-07-18T08:18:21Z</cp:lastPrinted>
  <dcterms:created xsi:type="dcterms:W3CDTF">2022-10-26T10:49:34Z</dcterms:created>
  <dcterms:modified xsi:type="dcterms:W3CDTF">2023-08-25T10:58:19Z</dcterms:modified>
</cp:coreProperties>
</file>